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-4-3\Desktop\ВБ\КОНСУЛЬТАЦИИ\"/>
    </mc:Choice>
  </mc:AlternateContent>
  <xr:revisionPtr revIDLastSave="0" documentId="8_{1AB38684-47C6-4043-917C-11EC976E698E}" xr6:coauthVersionLast="47" xr6:coauthVersionMax="47" xr10:uidLastSave="{00000000-0000-0000-0000-000000000000}"/>
  <bookViews>
    <workbookView xWindow="-108" yWindow="-108" windowWidth="23256" windowHeight="12456" firstSheet="1" activeTab="1" xr2:uid="{409168A3-A1ED-4912-9CCF-F2A47E55C34C}"/>
  </bookViews>
  <sheets>
    <sheet name="РАСЧЕТ" sheetId="1" state="hidden" r:id="rId1"/>
    <sheet name="пункты" sheetId="21" r:id="rId2"/>
    <sheet name="темное серебро" sheetId="10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" i="10" l="1"/>
  <c r="G12" i="10" l="1"/>
  <c r="K12" i="10" s="1"/>
  <c r="G11" i="10"/>
  <c r="K11" i="10" s="1"/>
  <c r="G10" i="10"/>
  <c r="K10" i="10" s="1"/>
  <c r="G9" i="10"/>
  <c r="K9" i="10" s="1"/>
  <c r="G6" i="10" l="1"/>
  <c r="K6" i="10" s="1"/>
  <c r="L40" i="10"/>
  <c r="G2" i="10"/>
  <c r="K2" i="10" s="1"/>
  <c r="K40" i="10" l="1"/>
  <c r="N7" i="1" l="1"/>
  <c r="O7" i="1"/>
  <c r="P7" i="1"/>
  <c r="M7" i="1" s="1"/>
  <c r="P11" i="1"/>
  <c r="M11" i="1" s="1"/>
  <c r="N11" i="1" s="1"/>
  <c r="L11" i="1" s="1"/>
  <c r="P10" i="1"/>
  <c r="M10" i="1" s="1"/>
  <c r="N10" i="1" s="1"/>
  <c r="L10" i="1" s="1"/>
  <c r="T12" i="1"/>
  <c r="T7" i="1"/>
  <c r="T5" i="1"/>
  <c r="T3" i="1"/>
  <c r="M4" i="1"/>
  <c r="N4" i="1" s="1"/>
  <c r="L4" i="1" s="1"/>
  <c r="M8" i="1"/>
  <c r="N8" i="1" s="1"/>
  <c r="L8" i="1" s="1"/>
  <c r="M13" i="1"/>
  <c r="N13" i="1" s="1"/>
  <c r="L13" i="1" s="1"/>
  <c r="P12" i="1"/>
  <c r="P6" i="1"/>
  <c r="M6" i="1" s="1"/>
  <c r="N6" i="1" s="1"/>
  <c r="L6" i="1" s="1"/>
  <c r="P3" i="1"/>
  <c r="P5" i="1"/>
  <c r="V5" i="1" l="1"/>
  <c r="L7" i="1"/>
  <c r="M3" i="1"/>
  <c r="N3" i="1" s="1"/>
  <c r="L3" i="1" s="1"/>
  <c r="M12" i="1"/>
  <c r="N12" i="1" s="1"/>
  <c r="L12" i="1" s="1"/>
  <c r="M5" i="1"/>
  <c r="N5" i="1" s="1"/>
  <c r="L5" i="1" s="1"/>
</calcChain>
</file>

<file path=xl/sharedStrings.xml><?xml version="1.0" encoding="utf-8"?>
<sst xmlns="http://schemas.openxmlformats.org/spreadsheetml/2006/main" count="106" uniqueCount="85">
  <si>
    <t>Себестоимость</t>
  </si>
  <si>
    <t>Доставка ВБ</t>
  </si>
  <si>
    <t>Коммиссия ВБ</t>
  </si>
  <si>
    <t>Доставка до склада ВБ</t>
  </si>
  <si>
    <t>Стоимость у конкурентов</t>
  </si>
  <si>
    <t>Итоговая стоимость без учета скидки</t>
  </si>
  <si>
    <t>Маржинальность, %</t>
  </si>
  <si>
    <t>Товар (расчет на 100 единиц товара)</t>
  </si>
  <si>
    <t>Прибыль</t>
  </si>
  <si>
    <t>Реклама на ВБ</t>
  </si>
  <si>
    <t>Стороняя реклама</t>
  </si>
  <si>
    <t>Хранение ВБ</t>
  </si>
  <si>
    <t>Cindy cat 10 кг</t>
  </si>
  <si>
    <t>Древесный 15 кг</t>
  </si>
  <si>
    <t>Налог ИП</t>
  </si>
  <si>
    <t>Угольные брикеты 2,5кг+0,5кг (ВБ)</t>
  </si>
  <si>
    <t>Угольные брикеты 2,5кг+0,5кг (ЯНДЕКС)</t>
  </si>
  <si>
    <t>Наполнитель для грызунов 2,5 кг (ВБ)</t>
  </si>
  <si>
    <t>Наполнитель для грызунов 2,5 кг (ЯНДЕКС)</t>
  </si>
  <si>
    <t>Cindy Cat 5 кг (ЯНДЕКС)</t>
  </si>
  <si>
    <t>Cindy Cat 5 кг (ВБ)</t>
  </si>
  <si>
    <t>Закуп</t>
  </si>
  <si>
    <t>ИТОГО:</t>
  </si>
  <si>
    <t>Наполнитель Коту под Хвост</t>
  </si>
  <si>
    <t>Поилка для хомяков</t>
  </si>
  <si>
    <t>ТК Байкал</t>
  </si>
  <si>
    <t>ЖУ (упаковка)</t>
  </si>
  <si>
    <t>Итоговая стоимость со скидкой 50%</t>
  </si>
  <si>
    <t>Общие затраты</t>
  </si>
  <si>
    <t xml:space="preserve">День </t>
  </si>
  <si>
    <t>Себестоимость со всеми затратами</t>
  </si>
  <si>
    <t>Цена на ВБ</t>
  </si>
  <si>
    <t>Количество самовыкупов потраченных</t>
  </si>
  <si>
    <t>Общая сумма затрат на самовыкупах</t>
  </si>
  <si>
    <t>Цена с учетом СПП</t>
  </si>
  <si>
    <t>Сумма выкупов С учетом СПП</t>
  </si>
  <si>
    <t>Затраты на сам ТОВАР</t>
  </si>
  <si>
    <t>Выручка</t>
  </si>
  <si>
    <t>затраты на рекламу</t>
  </si>
  <si>
    <t>женщинам/подарки женщинам/аксессуары/ремень</t>
  </si>
  <si>
    <t>выкупили</t>
  </si>
  <si>
    <t>возврат 1 шт.+2 шт (на 03.07)</t>
  </si>
  <si>
    <t>ОТГРУЗКА НА СКЛАДЫ</t>
  </si>
  <si>
    <t>Выбор</t>
  </si>
  <si>
    <t>Комментарий</t>
  </si>
  <si>
    <t>План</t>
  </si>
  <si>
    <t>ВЫПОЛНЕНО</t>
  </si>
  <si>
    <t>НЕ ВЫПОЛНЕНО</t>
  </si>
  <si>
    <t>Это пункты по выходу на маркетплейс и первых поставках. При выполнении поставленных пунктов слева вы можете кликнуть на графу и выбрать "выполнено", ячейка загорится зеленым. Так вы сможете контролировать данные, которые уже знаете.</t>
  </si>
  <si>
    <t>Анализ ниши</t>
  </si>
  <si>
    <t>Изучение конкурентов</t>
  </si>
  <si>
    <t>Поиск товара в Китае, РФ</t>
  </si>
  <si>
    <t>Выкуп самостоятельно</t>
  </si>
  <si>
    <t>Оформление ИП</t>
  </si>
  <si>
    <t>Регистрация на вб</t>
  </si>
  <si>
    <t>Правильная регситрация на вб с юр.счета и открытие личного кабинета</t>
  </si>
  <si>
    <t>Загрузка карточек товара</t>
  </si>
  <si>
    <t>Формирование  ФОТО карточек товара</t>
  </si>
  <si>
    <t>Маркировка и упаковка товара</t>
  </si>
  <si>
    <t>Маркировка и упаковка товара, формирование на стороннем сайте штрихкодов, правильная упаковка в соответсвии с правилами вб и того, чтобы товар доехал целый и невредимый</t>
  </si>
  <si>
    <t>Отгрузка</t>
  </si>
  <si>
    <t>Заполнение таблицы excel по чистой прибыли</t>
  </si>
  <si>
    <t>Внутренняя реклама</t>
  </si>
  <si>
    <t>Еженедельный отчет</t>
  </si>
  <si>
    <t>Самовыкупы</t>
  </si>
  <si>
    <t>ПОМОЩЬ</t>
  </si>
  <si>
    <t>Полный анализ ниши и товаров с помощью сервисов аналитики (например мп статс), выбор товара. Желательно, чтобы это была не ниша одежды, косметики, не сезонные товары и продукты питания. ОБЯЗАТЕЛЬНО: смотрите сезонность, тренд товара, наличие фабрик-производств, самого вб на площадке в качестве селлера, наличие демпинга, монополизацию рынка, медианную и среднюю цену на товар, в целом качество товара среди ниши, географию продаж</t>
  </si>
  <si>
    <t>Полный анализ с помощью сервиса аналитики конкурентов, процент топов в нише, сколько продающих карточек и на какие суммы, вообще продающая ли ниша (например шкатулки находятся в нише, где и так крутится мало денег, поэтому как такового хорошего спроса нет). Первая страница должна делать хорошие обороты, иначе не получится забрать хороший кусок торта. Анализ плюсов и минусов конкурентов на аналогичные товары и ваша уникальность по сравнению с ними. Составьте портрет вашей ЦА, чтобы в дальнейшем закрыть ее боли и потребности с помощью товара и инфографики (не пренебрегайте инфографикой!)</t>
  </si>
  <si>
    <t>На сайтах алибаба, 1688, таобао вы ищите необходимый вам товар, смотрите хорошего производителя. На данных сайтах точно также бывают перекупы, поэтому умейте искать напрямую производство. Это позволит в будущем бвстрее договариваться о нюансах, экономить на закупке товара</t>
  </si>
  <si>
    <t>Байер ИЛИ</t>
  </si>
  <si>
    <t>Поиск специального человека, который поможет вам выкупить ваш товар и с помощью карго привезти его в ваш город. Он поможет за доп.плату и с выбором производства, можно его попросить и поторговаться. (учитывайте, что это увеличивает себестоимость вашего товара)</t>
  </si>
  <si>
    <t>Регистрация на алипэй и с помощью него на 1688. Поиск необходимого товара, торги с произвоствами и наши условия им. Пополнение алипэй юанями через посредника или биржу. Отправка товара на склад карго (поиск проверенного карго) и затем отправка в Москву. А от туда уже, при необходимости, отправка в ваш город.</t>
  </si>
  <si>
    <t>Открытие ИП, например, по системе 6%, а также поиск необходимого ОКВЭДа</t>
  </si>
  <si>
    <t xml:space="preserve">Создание карточек товара, формирование баркодов, в дальнейшем штрихкодов для отгрузки на склад мп, создание карточек с разными цветами (при наличии), размерами (при наличии). Описание и характеристики карточек в соответсвии с ключевыми словами, фильтрами поиска и сравнение с конкурентами. Поиск правильной категории товаров. </t>
  </si>
  <si>
    <t>Формирование продающих фото для карточки товара. Критерии по определенной нише, особенности оформления, освобожденные углы от текста и картинок, акцент внимания, цветовая гамма на влияние конкурентоспособности. Анализ болей и потребностей вашей ЦА - решение этих проблем в инфографике товара</t>
  </si>
  <si>
    <t>Формирование первой отгрузки товара от выбора склада, до формирование шк коробов, шк поставки и выбора даты. Старайтесь искать склады с бесплатной приемкой или формируйте qr поставки (они всегда бесплатные, но распространяются не на все категории товаров, эту инфу уточняйте у лк)</t>
  </si>
  <si>
    <t>Всегда ведите документы, благодаря которым вы можете понимать, насколько хорошо ведете бизнес. Не стоит ориентироваться только на юнит-экономику, так как всегда бывают непредвиденные расходы, которые там не просчитываются. Для решения такой проблемы есть таблицы по просчету прибыли (как автоматическая по еженедельным отчетам, так и для заполнения вручную) - за приобретением можете обратиться ко мне - alebystro (инста). Или же подключить в сервисе аналитики апи ключ и уже там смотреть все сои данные - По промокоду "Alebystro" вы получаете 10% скидку на сервис мпстатс 
Ссылка▶️ https://mpsts.ru/alebystro</t>
  </si>
  <si>
    <t>Анализ внутренней рекламы, поиск ключей, сортировка минус-ключей и фиксированных фраз. Деление ключей по низкочастотным, среднечастотным и высокочастотным. Поиск на сторонних сайтах ставки и ее использование по разным ключам. Обзор статистики по ключам и отспортировка необходимых клбчей с более высоким ctr. Тестирование авторекламы. От ваших целей зависит то, как и какую рекламу вы будете запускать</t>
  </si>
  <si>
    <t>Разбор еженедельного отчета в excel (количество возвратов, продаж, утилизации, компенсации и т.д.). Всегда имейте в виду все данные, которые снижают вашу маржу. Не стоит пренебрегать возвратами, утилизацией и другими данными.</t>
  </si>
  <si>
    <t>Разбор правильных самовыкупов, чтобы не нарваться на штрафы. Специальные чаты по самовыкупам с проверенными селлерами и схема правильного органического самовыкупа. Самовыкупы всегда делаем по необходимым ключам, чтобы прокачать карточку. Нет смысла делать выкуп по артикулу или ссылке.</t>
  </si>
  <si>
    <t>Все возможные чаты и боты по маркетплейсам, которые могут быть полезны во время работы. Сформируйте папку в тг у себя и добавьте туда все чаты, таким образом, вам будет проще ориентироваться по ним, так как с каждым днем их становится все больше и больше.</t>
  </si>
  <si>
    <t>Документация</t>
  </si>
  <si>
    <t>Проанализируйте вашу категорию товаров на наличие документов. Отказное письмо, сертификат или декларация? Нужен ли Честный знак? Любые другие документы. Их делаем заранее, еще до отгрузки первой партии товара в любом проверенном сертификационном органе.</t>
  </si>
  <si>
    <t>Работа</t>
  </si>
  <si>
    <t>Составьте список действий, которые необходимо выполнять на еженедельной и ежедневной основе, чтобы понимать принцип работы вб. ЧЕК-ЛИСТ по данным действиям на данный момент в процессе разработки.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</si>
</sst>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  <font>
      <sz val="11"/>
      <color rgb="FFFFC000"/>
      <name val="Calibri Light"/>
      <family val="2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 textRotation="90"/>
    </xf>
    <xf numFmtId="0" fontId="1" fillId="3" borderId="12" xfId="0" applyFont="1" applyFill="1" applyBorder="1" applyAlignment="1">
      <alignment horizontal="center" vertical="center" textRotation="9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3" borderId="0" xfId="0" applyFill="1"/>
    <xf numFmtId="0" fontId="1" fillId="3" borderId="8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wrapText="1"/>
    </xf>
    <xf numFmtId="2" fontId="1" fillId="3" borderId="8" xfId="0" applyNumberFormat="1" applyFont="1" applyFill="1" applyBorder="1" applyAlignment="1">
      <alignment horizontal="center"/>
    </xf>
    <xf numFmtId="10" fontId="1" fillId="0" borderId="15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2" fillId="0" borderId="14" xfId="0" applyNumberFormat="1" applyFont="1" applyBorder="1"/>
    <xf numFmtId="2" fontId="1" fillId="6" borderId="16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0" fontId="1" fillId="2" borderId="15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wrapText="1"/>
    </xf>
    <xf numFmtId="14" fontId="1" fillId="3" borderId="5" xfId="0" applyNumberFormat="1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10" fontId="1" fillId="3" borderId="15" xfId="0" applyNumberFormat="1" applyFont="1" applyFill="1" applyBorder="1" applyAlignment="1">
      <alignment horizontal="center"/>
    </xf>
    <xf numFmtId="2" fontId="2" fillId="3" borderId="14" xfId="0" applyNumberFormat="1" applyFont="1" applyFill="1" applyBorder="1"/>
    <xf numFmtId="2" fontId="1" fillId="3" borderId="16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textRotation="90"/>
    </xf>
    <xf numFmtId="0" fontId="0" fillId="0" borderId="1" xfId="0" applyBorder="1"/>
    <xf numFmtId="0" fontId="0" fillId="2" borderId="1" xfId="0" applyFill="1" applyBorder="1"/>
    <xf numFmtId="1" fontId="0" fillId="2" borderId="0" xfId="0" applyNumberFormat="1" applyFill="1"/>
    <xf numFmtId="2" fontId="1" fillId="2" borderId="16" xfId="0" applyNumberFormat="1" applyFont="1" applyFill="1" applyBorder="1" applyAlignment="1">
      <alignment horizontal="center"/>
    </xf>
    <xf numFmtId="0" fontId="0" fillId="5" borderId="0" xfId="0" applyFill="1"/>
    <xf numFmtId="14" fontId="1" fillId="5" borderId="5" xfId="0" applyNumberFormat="1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10" fontId="1" fillId="5" borderId="15" xfId="0" applyNumberFormat="1" applyFont="1" applyFill="1" applyBorder="1" applyAlignment="1">
      <alignment horizontal="center"/>
    </xf>
    <xf numFmtId="2" fontId="2" fillId="5" borderId="14" xfId="0" applyNumberFormat="1" applyFont="1" applyFill="1" applyBorder="1"/>
    <xf numFmtId="2" fontId="1" fillId="5" borderId="16" xfId="0" applyNumberFormat="1" applyFont="1" applyFill="1" applyBorder="1" applyAlignment="1">
      <alignment horizontal="center"/>
    </xf>
    <xf numFmtId="2" fontId="1" fillId="5" borderId="8" xfId="0" applyNumberFormat="1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1" fontId="0" fillId="5" borderId="1" xfId="0" applyNumberFormat="1" applyFill="1" applyBorder="1"/>
    <xf numFmtId="0" fontId="1" fillId="5" borderId="0" xfId="0" applyFont="1" applyFill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2" fontId="1" fillId="7" borderId="16" xfId="0" applyNumberFormat="1" applyFont="1" applyFill="1" applyBorder="1" applyAlignment="1">
      <alignment horizontal="center"/>
    </xf>
    <xf numFmtId="2" fontId="1" fillId="7" borderId="8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3" xfId="0" applyNumberFormat="1" applyFont="1" applyFill="1" applyBorder="1" applyAlignment="1">
      <alignment horizontal="center"/>
    </xf>
    <xf numFmtId="2" fontId="3" fillId="7" borderId="8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10" fontId="5" fillId="7" borderId="15" xfId="0" applyNumberFormat="1" applyFont="1" applyFill="1" applyBorder="1" applyAlignment="1">
      <alignment horizontal="center"/>
    </xf>
    <xf numFmtId="2" fontId="5" fillId="7" borderId="14" xfId="0" applyNumberFormat="1" applyFont="1" applyFill="1" applyBorder="1" applyAlignment="1">
      <alignment horizontal="center"/>
    </xf>
    <xf numFmtId="0" fontId="6" fillId="2" borderId="0" xfId="0" applyFont="1" applyFill="1"/>
    <xf numFmtId="0" fontId="6" fillId="0" borderId="0" xfId="0" applyFont="1"/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1" fillId="7" borderId="20" xfId="0" applyFont="1" applyFill="1" applyBorder="1" applyAlignment="1">
      <alignment horizontal="center"/>
    </xf>
    <xf numFmtId="2" fontId="7" fillId="7" borderId="8" xfId="0" applyNumberFormat="1" applyFont="1" applyFill="1" applyBorder="1" applyAlignment="1">
      <alignment horizontal="center"/>
    </xf>
    <xf numFmtId="14" fontId="1" fillId="5" borderId="18" xfId="0" applyNumberFormat="1" applyFont="1" applyFill="1" applyBorder="1" applyAlignment="1">
      <alignment horizontal="center"/>
    </xf>
    <xf numFmtId="49" fontId="5" fillId="7" borderId="15" xfId="0" applyNumberFormat="1" applyFont="1" applyFill="1" applyBorder="1" applyAlignment="1">
      <alignment horizontal="center"/>
    </xf>
    <xf numFmtId="49" fontId="5" fillId="7" borderId="19" xfId="0" applyNumberFormat="1" applyFont="1" applyFill="1" applyBorder="1" applyAlignment="1">
      <alignment horizontal="center"/>
    </xf>
    <xf numFmtId="1" fontId="7" fillId="7" borderId="8" xfId="0" applyNumberFormat="1" applyFont="1" applyFill="1" applyBorder="1" applyAlignment="1">
      <alignment horizontal="center"/>
    </xf>
    <xf numFmtId="1" fontId="3" fillId="7" borderId="8" xfId="0" applyNumberFormat="1" applyFont="1" applyFill="1" applyBorder="1" applyAlignment="1">
      <alignment horizontal="center"/>
    </xf>
    <xf numFmtId="2" fontId="7" fillId="7" borderId="0" xfId="0" applyNumberFormat="1" applyFont="1" applyFill="1" applyAlignment="1">
      <alignment horizontal="center"/>
    </xf>
    <xf numFmtId="14" fontId="1" fillId="5" borderId="18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10" fillId="9" borderId="14" xfId="0" applyFont="1" applyFill="1" applyBorder="1"/>
    <xf numFmtId="0" fontId="0" fillId="10" borderId="14" xfId="0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0" fillId="2" borderId="14" xfId="0" applyFont="1" applyFill="1" applyBorder="1"/>
    <xf numFmtId="0" fontId="11" fillId="4" borderId="14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/>
    </xf>
    <xf numFmtId="0" fontId="10" fillId="9" borderId="19" xfId="0" applyFont="1" applyFill="1" applyBorder="1"/>
    <xf numFmtId="0" fontId="12" fillId="10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color rgb="FF92D05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FFC000"/>
        <name val="Calibri Light"/>
        <family val="2"/>
        <charset val="204"/>
        <scheme val="major"/>
      </font>
      <fill>
        <patternFill patternType="solid">
          <fgColor indexed="64"/>
          <bgColor rgb="FFFFC000"/>
        </patternFill>
      </fill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1"/>
        <color rgb="FFFFC000"/>
        <name val="Calibri"/>
        <family val="2"/>
        <scheme val="minor"/>
      </font>
      <fill>
        <patternFill patternType="solid">
          <fgColor indexed="64"/>
          <bgColor rgb="FFFFC000"/>
        </patternFill>
      </fill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charset val="204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 style="medium">
          <color indexed="64"/>
        </vertical>
        <horizontal style="medium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06F7D0-71BB-44A5-814B-4C528245A122}" name="Таблица3" displayName="Таблица3" ref="A1:B19" totalsRowShown="0" headerRowDxfId="8" dataDxfId="6" headerRowBorderDxfId="7" tableBorderDxfId="5">
  <autoFilter ref="A1:B19" xr:uid="{0B06F7D0-71BB-44A5-814B-4C528245A122}"/>
  <tableColumns count="2">
    <tableColumn id="1" xr3:uid="{65A6A0C3-0B89-47DF-AFC3-87DCFCCB2BB4}" name="Выбор" dataDxfId="4"/>
    <tableColumn id="2" xr3:uid="{5FFEAC5D-6F1A-42BD-8A8D-3541B58D1993}" name="План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9319-99AA-4127-BCE4-7F1461A15E18}">
  <dimension ref="A1:Z32"/>
  <sheetViews>
    <sheetView topLeftCell="A4" workbookViewId="0">
      <selection activeCell="B23" sqref="B23"/>
    </sheetView>
  </sheetViews>
  <sheetFormatPr defaultRowHeight="14.4" x14ac:dyDescent="0.3"/>
  <cols>
    <col min="1" max="1" width="4" customWidth="1"/>
    <col min="2" max="2" width="33.6640625" bestFit="1" customWidth="1"/>
    <col min="3" max="11" width="8.6640625" customWidth="1"/>
    <col min="12" max="12" width="15.5546875" bestFit="1" customWidth="1"/>
    <col min="13" max="13" width="15.5546875" customWidth="1"/>
    <col min="14" max="14" width="11.44140625" bestFit="1" customWidth="1"/>
    <col min="15" max="15" width="11.44140625" customWidth="1"/>
    <col min="16" max="16" width="23.33203125" style="13" customWidth="1"/>
    <col min="17" max="18" width="8.6640625" customWidth="1"/>
    <col min="19" max="19" width="4.88671875" customWidth="1"/>
    <col min="20" max="20" width="10.109375" bestFit="1" customWidth="1"/>
  </cols>
  <sheetData>
    <row r="1" spans="1:26" ht="18" customHeight="1" thickBo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1"/>
      <c r="R1" s="1"/>
      <c r="S1" s="1"/>
    </row>
    <row r="2" spans="1:26" ht="232.8" thickBot="1" x14ac:dyDescent="0.4">
      <c r="A2" s="1"/>
      <c r="B2" s="15" t="s">
        <v>7</v>
      </c>
      <c r="C2" s="7" t="s">
        <v>0</v>
      </c>
      <c r="D2" s="8" t="s">
        <v>25</v>
      </c>
      <c r="E2" s="8" t="s">
        <v>26</v>
      </c>
      <c r="F2" s="8" t="s">
        <v>10</v>
      </c>
      <c r="G2" s="8" t="s">
        <v>9</v>
      </c>
      <c r="H2" s="8" t="s">
        <v>1</v>
      </c>
      <c r="I2" s="8" t="s">
        <v>11</v>
      </c>
      <c r="J2" s="8" t="s">
        <v>2</v>
      </c>
      <c r="K2" s="8" t="s">
        <v>3</v>
      </c>
      <c r="L2" s="8" t="s">
        <v>6</v>
      </c>
      <c r="M2" s="8" t="s">
        <v>14</v>
      </c>
      <c r="N2" s="8" t="s">
        <v>8</v>
      </c>
      <c r="O2" s="8" t="s">
        <v>28</v>
      </c>
      <c r="P2" s="8" t="s">
        <v>27</v>
      </c>
      <c r="Q2" s="8" t="s">
        <v>5</v>
      </c>
      <c r="R2" s="9" t="s">
        <v>4</v>
      </c>
      <c r="S2" s="1"/>
      <c r="T2" s="39" t="s">
        <v>21</v>
      </c>
    </row>
    <row r="3" spans="1:26" ht="18.600000000000001" thickBot="1" x14ac:dyDescent="0.4">
      <c r="A3" s="1"/>
      <c r="B3" s="4" t="s">
        <v>20</v>
      </c>
      <c r="C3" s="12">
        <v>204</v>
      </c>
      <c r="D3" s="10">
        <v>5</v>
      </c>
      <c r="E3" s="10">
        <v>7.5</v>
      </c>
      <c r="F3" s="10"/>
      <c r="G3" s="10"/>
      <c r="H3" s="10">
        <v>111.6</v>
      </c>
      <c r="I3" s="10">
        <v>7.2</v>
      </c>
      <c r="J3" s="10">
        <v>104</v>
      </c>
      <c r="K3" s="10"/>
      <c r="L3" s="17">
        <f t="shared" ref="L3:L8" si="0">N3/P3</f>
        <v>9.5192307692307687E-2</v>
      </c>
      <c r="M3" s="21">
        <f>P3/100*94</f>
        <v>488.8</v>
      </c>
      <c r="N3" s="18">
        <f>M3-J3-I3-H3-D3-E3-F3-G3-K3-C3</f>
        <v>49.5</v>
      </c>
      <c r="O3" s="18"/>
      <c r="P3" s="16">
        <f>Q3/100*65</f>
        <v>520</v>
      </c>
      <c r="Q3" s="10">
        <v>800</v>
      </c>
      <c r="R3" s="11"/>
      <c r="S3" s="1"/>
      <c r="T3" s="40">
        <f>C3*200</f>
        <v>40800</v>
      </c>
    </row>
    <row r="4" spans="1:26" s="13" customFormat="1" ht="18.600000000000001" thickBot="1" x14ac:dyDescent="0.4">
      <c r="A4" s="1"/>
      <c r="B4" s="32" t="s">
        <v>19</v>
      </c>
      <c r="C4" s="33">
        <v>204</v>
      </c>
      <c r="D4" s="14">
        <v>5</v>
      </c>
      <c r="E4" s="14"/>
      <c r="F4" s="14"/>
      <c r="G4" s="14"/>
      <c r="H4" s="14">
        <v>59.99</v>
      </c>
      <c r="I4" s="14"/>
      <c r="J4" s="14"/>
      <c r="K4" s="14"/>
      <c r="L4" s="34">
        <f t="shared" si="0"/>
        <v>0.40094188376753503</v>
      </c>
      <c r="M4" s="35">
        <f>P4/100*94</f>
        <v>469.06</v>
      </c>
      <c r="N4" s="36">
        <f>M4-J4-I4-H4-D4-E4-F4-G4-K4-C4</f>
        <v>200.07</v>
      </c>
      <c r="O4" s="36"/>
      <c r="P4" s="16">
        <v>499</v>
      </c>
      <c r="Q4" s="14"/>
      <c r="R4" s="37"/>
      <c r="S4" s="1"/>
      <c r="T4" s="41"/>
      <c r="U4" s="1"/>
      <c r="V4" s="1" t="s">
        <v>22</v>
      </c>
      <c r="W4" s="1"/>
      <c r="X4" s="1"/>
      <c r="Y4" s="1"/>
      <c r="Z4" s="1"/>
    </row>
    <row r="5" spans="1:26" ht="18.600000000000001" thickBot="1" x14ac:dyDescent="0.4">
      <c r="A5" s="1"/>
      <c r="B5" s="5" t="s">
        <v>12</v>
      </c>
      <c r="C5" s="12">
        <v>368</v>
      </c>
      <c r="D5" s="10">
        <v>5</v>
      </c>
      <c r="E5" s="10">
        <v>15</v>
      </c>
      <c r="F5" s="10"/>
      <c r="G5" s="10"/>
      <c r="H5" s="10">
        <v>122.98</v>
      </c>
      <c r="I5" s="10">
        <v>8.6999999999999993</v>
      </c>
      <c r="J5" s="10">
        <v>169</v>
      </c>
      <c r="K5" s="10"/>
      <c r="L5" s="17">
        <f t="shared" si="0"/>
        <v>0.12499408284023655</v>
      </c>
      <c r="M5" s="21">
        <f>P5/100*94</f>
        <v>794.3</v>
      </c>
      <c r="N5" s="18">
        <f>M5-J5-I5-H5-D5-E5-F5-G5-K5-C5</f>
        <v>105.61999999999989</v>
      </c>
      <c r="O5" s="18"/>
      <c r="P5" s="16">
        <f>Q5/100*65</f>
        <v>845</v>
      </c>
      <c r="Q5" s="10">
        <v>1300</v>
      </c>
      <c r="R5" s="2"/>
      <c r="S5" s="1"/>
      <c r="T5" s="41">
        <f>C5*100</f>
        <v>36800</v>
      </c>
      <c r="U5" s="1"/>
      <c r="V5" s="42">
        <f>T3+T5+T7</f>
        <v>96000</v>
      </c>
      <c r="W5" s="1"/>
      <c r="X5" s="1"/>
      <c r="Y5" s="1"/>
      <c r="Z5" s="1"/>
    </row>
    <row r="6" spans="1:26" s="1" customFormat="1" ht="18.600000000000001" thickBot="1" x14ac:dyDescent="0.4">
      <c r="B6" s="23" t="s">
        <v>13</v>
      </c>
      <c r="C6" s="24">
        <v>152</v>
      </c>
      <c r="D6" s="25">
        <v>5</v>
      </c>
      <c r="E6" s="25">
        <v>22.5</v>
      </c>
      <c r="F6" s="25"/>
      <c r="G6" s="25"/>
      <c r="H6" s="25">
        <v>173.73</v>
      </c>
      <c r="I6" s="25">
        <v>12.6</v>
      </c>
      <c r="J6" s="25">
        <v>87.1</v>
      </c>
      <c r="K6" s="25"/>
      <c r="L6" s="26">
        <f t="shared" si="0"/>
        <v>-0.10002296211251416</v>
      </c>
      <c r="M6" s="27">
        <f>P6/100*94</f>
        <v>409.37000000000006</v>
      </c>
      <c r="N6" s="22">
        <f>M6-J6-I6-H6-D6-E6-F6-G6-K6-C6</f>
        <v>-43.559999999999917</v>
      </c>
      <c r="O6" s="22"/>
      <c r="P6" s="16">
        <f>Q6/100*65</f>
        <v>435.5</v>
      </c>
      <c r="Q6" s="25">
        <v>670</v>
      </c>
      <c r="R6" s="28"/>
      <c r="T6" s="41"/>
    </row>
    <row r="7" spans="1:26" s="44" customFormat="1" ht="36.6" thickBot="1" x14ac:dyDescent="0.4">
      <c r="B7" s="45" t="s">
        <v>17</v>
      </c>
      <c r="C7" s="46">
        <v>46</v>
      </c>
      <c r="D7" s="47">
        <v>27.2</v>
      </c>
      <c r="E7" s="47">
        <v>9.3000000000000007</v>
      </c>
      <c r="F7" s="47"/>
      <c r="G7" s="47"/>
      <c r="H7" s="47">
        <v>76.91</v>
      </c>
      <c r="I7" s="47">
        <v>4.5</v>
      </c>
      <c r="J7" s="47">
        <v>100.1</v>
      </c>
      <c r="K7" s="47"/>
      <c r="L7" s="48">
        <f t="shared" si="0"/>
        <v>0.46939393939393936</v>
      </c>
      <c r="M7" s="49">
        <f>P7/100*6</f>
        <v>33.660000000000004</v>
      </c>
      <c r="N7" s="50">
        <f>P7-O7</f>
        <v>263.33</v>
      </c>
      <c r="O7" s="50">
        <f>SUM(C7:K7,M7)</f>
        <v>297.67</v>
      </c>
      <c r="P7" s="51">
        <f>Q7/100*50</f>
        <v>561</v>
      </c>
      <c r="Q7" s="47">
        <v>1122</v>
      </c>
      <c r="R7" s="52"/>
      <c r="T7" s="53">
        <f>C7*400</f>
        <v>18400</v>
      </c>
      <c r="U7" s="54"/>
      <c r="V7" s="54"/>
      <c r="W7" s="54"/>
    </row>
    <row r="8" spans="1:26" s="13" customFormat="1" ht="36.6" thickBot="1" x14ac:dyDescent="0.4">
      <c r="A8" s="1"/>
      <c r="B8" s="30" t="s">
        <v>18</v>
      </c>
      <c r="C8" s="33">
        <v>46</v>
      </c>
      <c r="D8" s="14">
        <v>5</v>
      </c>
      <c r="E8" s="14"/>
      <c r="F8" s="14"/>
      <c r="G8" s="14"/>
      <c r="H8" s="14">
        <v>58.7</v>
      </c>
      <c r="I8" s="14"/>
      <c r="J8" s="14"/>
      <c r="K8" s="14"/>
      <c r="L8" s="34">
        <f t="shared" si="0"/>
        <v>0.6435135135135136</v>
      </c>
      <c r="M8" s="35">
        <f>P8/100*94</f>
        <v>347.8</v>
      </c>
      <c r="N8" s="36">
        <f>M8-J8-I8-H8-D8-E8-F8-G8-K8-C8</f>
        <v>238.10000000000002</v>
      </c>
      <c r="O8" s="36"/>
      <c r="P8" s="16">
        <v>370</v>
      </c>
      <c r="Q8" s="14"/>
      <c r="R8" s="38"/>
      <c r="S8" s="1"/>
      <c r="T8" s="41"/>
      <c r="U8" s="1"/>
      <c r="V8" s="1"/>
      <c r="W8" s="1"/>
      <c r="X8" s="1"/>
      <c r="Y8" s="1"/>
      <c r="Z8" s="1"/>
    </row>
    <row r="9" spans="1:26" ht="18.600000000000001" thickBot="1" x14ac:dyDescent="0.4">
      <c r="A9" s="1"/>
      <c r="B9" s="5"/>
      <c r="C9" s="12"/>
      <c r="D9" s="10"/>
      <c r="E9" s="10"/>
      <c r="F9" s="10"/>
      <c r="G9" s="10"/>
      <c r="H9" s="10"/>
      <c r="I9" s="10"/>
      <c r="J9" s="10"/>
      <c r="K9" s="10"/>
      <c r="L9" s="17"/>
      <c r="M9" s="21"/>
      <c r="N9" s="43"/>
      <c r="O9" s="43"/>
      <c r="P9" s="16"/>
      <c r="Q9" s="10"/>
      <c r="R9" s="2"/>
      <c r="S9" s="1"/>
      <c r="T9" s="41"/>
      <c r="U9" s="1"/>
      <c r="V9" s="1"/>
      <c r="W9" s="1"/>
      <c r="X9" s="1"/>
      <c r="Y9" s="1"/>
      <c r="Z9" s="1"/>
    </row>
    <row r="10" spans="1:26" ht="18.600000000000001" thickBot="1" x14ac:dyDescent="0.4">
      <c r="A10" s="1"/>
      <c r="B10" s="29" t="s">
        <v>23</v>
      </c>
      <c r="C10" s="12">
        <v>250</v>
      </c>
      <c r="D10" s="10">
        <v>45</v>
      </c>
      <c r="E10" s="10"/>
      <c r="F10" s="10"/>
      <c r="G10" s="10"/>
      <c r="H10" s="10">
        <v>101.21</v>
      </c>
      <c r="I10" s="10">
        <v>6.9</v>
      </c>
      <c r="J10" s="10">
        <v>104</v>
      </c>
      <c r="K10" s="10"/>
      <c r="L10" s="34">
        <f>N10/P10</f>
        <v>-3.5211538461538357E-2</v>
      </c>
      <c r="M10" s="35">
        <f>P10/100*94</f>
        <v>488.8</v>
      </c>
      <c r="N10" s="22">
        <f>M10-J10-I10-H10-D10-E10-F10-G10-K10-C10</f>
        <v>-18.309999999999945</v>
      </c>
      <c r="O10" s="22"/>
      <c r="P10" s="16">
        <f>Q10/100*65</f>
        <v>520</v>
      </c>
      <c r="Q10" s="10">
        <v>800</v>
      </c>
      <c r="R10" s="2"/>
      <c r="S10" s="1"/>
      <c r="T10" s="41"/>
      <c r="U10" s="1"/>
      <c r="V10" s="1">
        <v>92764</v>
      </c>
      <c r="W10" s="1"/>
      <c r="X10" s="1"/>
      <c r="Y10" s="1"/>
      <c r="Z10" s="1"/>
    </row>
    <row r="11" spans="1:26" ht="18.600000000000001" thickBot="1" x14ac:dyDescent="0.4">
      <c r="A11" s="1"/>
      <c r="B11" s="5" t="s">
        <v>24</v>
      </c>
      <c r="C11" s="12">
        <v>131</v>
      </c>
      <c r="D11" s="10">
        <v>15</v>
      </c>
      <c r="E11" s="10"/>
      <c r="F11" s="10"/>
      <c r="G11" s="10"/>
      <c r="H11" s="10">
        <v>89.04</v>
      </c>
      <c r="I11" s="10"/>
      <c r="J11" s="10">
        <v>84.5</v>
      </c>
      <c r="K11" s="10"/>
      <c r="L11" s="34">
        <f>N11/P11</f>
        <v>0.1836923076923076</v>
      </c>
      <c r="M11" s="35">
        <f>P11/100*94</f>
        <v>397.15</v>
      </c>
      <c r="N11" s="18">
        <f>M11-J11-I11-H11-D11-E11-F11-G11-K11-C11</f>
        <v>77.609999999999957</v>
      </c>
      <c r="O11" s="18"/>
      <c r="P11" s="16">
        <f>Q11/100*65</f>
        <v>422.5</v>
      </c>
      <c r="Q11" s="10">
        <v>650</v>
      </c>
      <c r="R11" s="2"/>
      <c r="S11" s="1"/>
      <c r="T11" s="41"/>
      <c r="U11" s="1"/>
      <c r="V11" s="1"/>
      <c r="W11" s="1"/>
      <c r="X11" s="1"/>
      <c r="Y11" s="1"/>
      <c r="Z11" s="1"/>
    </row>
    <row r="12" spans="1:26" ht="36.6" thickBot="1" x14ac:dyDescent="0.4">
      <c r="A12" s="1"/>
      <c r="B12" s="29" t="s">
        <v>15</v>
      </c>
      <c r="C12" s="12">
        <v>205</v>
      </c>
      <c r="D12" s="10">
        <v>35</v>
      </c>
      <c r="E12" s="10">
        <v>15</v>
      </c>
      <c r="F12" s="10"/>
      <c r="G12" s="10"/>
      <c r="H12" s="10">
        <v>162.26</v>
      </c>
      <c r="I12" s="10">
        <v>11.7</v>
      </c>
      <c r="J12" s="10">
        <v>114.4</v>
      </c>
      <c r="K12" s="10"/>
      <c r="L12" s="17">
        <f>N12/P12</f>
        <v>6.0064777327935179E-2</v>
      </c>
      <c r="M12" s="21">
        <f>P12/100*94</f>
        <v>580.44999999999993</v>
      </c>
      <c r="N12" s="18">
        <f>M12-J12-I12-H12-D12-E12-F12-G12-K12-C12</f>
        <v>37.089999999999975</v>
      </c>
      <c r="O12" s="18"/>
      <c r="P12" s="16">
        <f>Q12/100*65</f>
        <v>617.5</v>
      </c>
      <c r="Q12" s="10">
        <v>950</v>
      </c>
      <c r="R12" s="2"/>
      <c r="S12" s="1"/>
      <c r="T12" s="41">
        <f>C12*333</f>
        <v>68265</v>
      </c>
      <c r="U12" s="1"/>
      <c r="V12" s="1"/>
      <c r="W12" s="1"/>
      <c r="X12" s="1"/>
      <c r="Y12" s="1"/>
      <c r="Z12" s="1"/>
    </row>
    <row r="13" spans="1:26" s="13" customFormat="1" ht="36.6" thickBot="1" x14ac:dyDescent="0.4">
      <c r="A13" s="1"/>
      <c r="B13" s="31" t="s">
        <v>16</v>
      </c>
      <c r="C13" s="33">
        <v>205</v>
      </c>
      <c r="D13" s="14">
        <v>35</v>
      </c>
      <c r="E13" s="14">
        <v>15</v>
      </c>
      <c r="F13" s="14"/>
      <c r="G13" s="14"/>
      <c r="H13" s="14">
        <v>59.99</v>
      </c>
      <c r="I13" s="14"/>
      <c r="J13" s="14"/>
      <c r="K13" s="14"/>
      <c r="L13" s="34">
        <f>N13/P13</f>
        <v>0.3087575150300601</v>
      </c>
      <c r="M13" s="35">
        <f>P13/100*94</f>
        <v>469.06</v>
      </c>
      <c r="N13" s="36">
        <f>M13-J13-I13-H13-D13-E13-F13-G13-K13-C13</f>
        <v>154.07</v>
      </c>
      <c r="O13" s="36"/>
      <c r="P13" s="16">
        <v>499</v>
      </c>
      <c r="Q13" s="14"/>
      <c r="R13" s="38"/>
      <c r="S13" s="1"/>
      <c r="T13" s="41"/>
      <c r="U13" s="1"/>
      <c r="V13" s="1"/>
      <c r="W13" s="1"/>
      <c r="X13" s="1"/>
      <c r="Y13" s="1"/>
      <c r="Z13" s="1"/>
    </row>
    <row r="14" spans="1:26" ht="18.600000000000001" thickBot="1" x14ac:dyDescent="0.4">
      <c r="A14" s="1"/>
      <c r="B14" s="5"/>
      <c r="C14" s="12"/>
      <c r="D14" s="10"/>
      <c r="E14" s="10"/>
      <c r="F14" s="10"/>
      <c r="G14" s="10"/>
      <c r="H14" s="10"/>
      <c r="I14" s="10"/>
      <c r="J14" s="10"/>
      <c r="K14" s="10"/>
      <c r="L14" s="17"/>
      <c r="M14" s="19"/>
      <c r="N14" s="18"/>
      <c r="O14" s="18"/>
      <c r="P14" s="16"/>
      <c r="Q14" s="10"/>
      <c r="R14" s="2"/>
      <c r="S14" s="1"/>
      <c r="T14" s="1"/>
      <c r="U14" s="1"/>
      <c r="V14" s="1"/>
      <c r="W14" s="1"/>
      <c r="X14" s="1"/>
      <c r="Y14" s="1"/>
      <c r="Z14" s="1"/>
    </row>
    <row r="15" spans="1:26" ht="18.600000000000001" thickBot="1" x14ac:dyDescent="0.4">
      <c r="A15" s="1"/>
      <c r="B15" s="5"/>
      <c r="C15" s="12"/>
      <c r="D15" s="10"/>
      <c r="E15" s="10"/>
      <c r="F15" s="10"/>
      <c r="G15" s="10"/>
      <c r="H15" s="10"/>
      <c r="I15" s="10"/>
      <c r="J15" s="10"/>
      <c r="K15" s="10"/>
      <c r="L15" s="17"/>
      <c r="M15" s="19"/>
      <c r="N15" s="18"/>
      <c r="O15" s="18"/>
      <c r="P15" s="16"/>
      <c r="Q15" s="10"/>
      <c r="R15" s="2"/>
      <c r="S15" s="1"/>
    </row>
    <row r="16" spans="1:26" ht="18.600000000000001" thickBot="1" x14ac:dyDescent="0.4">
      <c r="A16" s="1"/>
      <c r="B16" s="5"/>
      <c r="C16" s="12"/>
      <c r="D16" s="10"/>
      <c r="E16" s="10"/>
      <c r="F16" s="10"/>
      <c r="G16" s="10"/>
      <c r="H16" s="10"/>
      <c r="I16" s="10"/>
      <c r="J16" s="10"/>
      <c r="K16" s="10"/>
      <c r="L16" s="17"/>
      <c r="M16" s="19"/>
      <c r="N16" s="18"/>
      <c r="O16" s="18"/>
      <c r="P16" s="16"/>
      <c r="Q16" s="10"/>
      <c r="R16" s="2"/>
      <c r="S16" s="1"/>
    </row>
    <row r="17" spans="1:19" ht="18.600000000000001" thickBot="1" x14ac:dyDescent="0.4">
      <c r="A17" s="1"/>
      <c r="B17" s="6"/>
      <c r="C17" s="12"/>
      <c r="D17" s="10"/>
      <c r="E17" s="10"/>
      <c r="F17" s="10"/>
      <c r="G17" s="10"/>
      <c r="H17" s="10"/>
      <c r="I17" s="10"/>
      <c r="J17" s="10"/>
      <c r="K17" s="10"/>
      <c r="L17" s="17"/>
      <c r="M17" s="20"/>
      <c r="N17" s="18"/>
      <c r="O17" s="18"/>
      <c r="P17" s="16"/>
      <c r="Q17" s="10"/>
      <c r="R17" s="3"/>
      <c r="S17" s="1"/>
    </row>
    <row r="18" spans="1:19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3">
      <c r="N19" s="1"/>
      <c r="O19" s="1"/>
      <c r="P19" s="1"/>
      <c r="Q19" s="1"/>
      <c r="R19" s="1"/>
    </row>
    <row r="20" spans="1:19" x14ac:dyDescent="0.3">
      <c r="N20" s="1"/>
      <c r="O20" s="1"/>
      <c r="P20" s="1"/>
      <c r="Q20" s="1"/>
      <c r="R20" s="1"/>
    </row>
    <row r="21" spans="1:19" x14ac:dyDescent="0.3">
      <c r="N21" s="1"/>
      <c r="O21" s="1"/>
      <c r="P21" s="1"/>
      <c r="Q21" s="1"/>
      <c r="R21" s="1"/>
    </row>
    <row r="22" spans="1:19" x14ac:dyDescent="0.3">
      <c r="N22" s="1"/>
      <c r="O22" s="1"/>
      <c r="P22" s="1"/>
      <c r="Q22" s="1"/>
      <c r="R22" s="1"/>
    </row>
    <row r="23" spans="1:19" x14ac:dyDescent="0.3">
      <c r="N23" s="1"/>
      <c r="O23" s="1"/>
      <c r="P23" s="1"/>
      <c r="Q23" s="1"/>
      <c r="R23" s="1"/>
    </row>
    <row r="24" spans="1:19" x14ac:dyDescent="0.3">
      <c r="N24" s="1"/>
      <c r="O24" s="1"/>
      <c r="P24" s="1"/>
      <c r="Q24" s="1"/>
      <c r="R24" s="1"/>
    </row>
    <row r="25" spans="1:19" x14ac:dyDescent="0.3">
      <c r="N25" s="1"/>
      <c r="O25" s="1"/>
      <c r="P25" s="1"/>
      <c r="Q25" s="1"/>
      <c r="R25" s="1"/>
    </row>
    <row r="26" spans="1:19" x14ac:dyDescent="0.3">
      <c r="N26" s="1"/>
      <c r="O26" s="1"/>
      <c r="P26" s="1"/>
      <c r="Q26" s="1"/>
      <c r="R26" s="1"/>
    </row>
    <row r="27" spans="1:19" x14ac:dyDescent="0.3">
      <c r="N27" s="1"/>
      <c r="O27" s="1"/>
      <c r="P27" s="1"/>
      <c r="Q27" s="1"/>
      <c r="R27" s="1"/>
    </row>
    <row r="28" spans="1:19" x14ac:dyDescent="0.3">
      <c r="N28" s="1"/>
      <c r="O28" s="1"/>
      <c r="P28" s="1"/>
      <c r="Q28" s="1"/>
      <c r="R28" s="1"/>
    </row>
    <row r="29" spans="1:19" x14ac:dyDescent="0.3">
      <c r="N29" s="1"/>
      <c r="O29" s="1"/>
      <c r="P29" s="1"/>
      <c r="Q29" s="1"/>
      <c r="R29" s="1"/>
    </row>
    <row r="30" spans="1:19" x14ac:dyDescent="0.3">
      <c r="N30" s="1"/>
      <c r="O30" s="1"/>
      <c r="P30" s="1"/>
      <c r="Q30" s="1"/>
      <c r="R30" s="1"/>
    </row>
    <row r="31" spans="1:19" x14ac:dyDescent="0.3">
      <c r="N31" s="1"/>
      <c r="O31" s="1"/>
      <c r="P31" s="1"/>
      <c r="Q31" s="1"/>
      <c r="R31" s="1"/>
    </row>
    <row r="32" spans="1:19" x14ac:dyDescent="0.3">
      <c r="N32" s="1"/>
      <c r="O32" s="1"/>
      <c r="P32" s="1"/>
      <c r="Q32" s="1"/>
      <c r="R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6E090-0171-4CDD-A6FA-CA9D20967EC5}">
  <dimension ref="A1:F23"/>
  <sheetViews>
    <sheetView tabSelected="1" zoomScale="85" zoomScaleNormal="85" workbookViewId="0">
      <selection activeCell="C15" sqref="C15"/>
    </sheetView>
  </sheetViews>
  <sheetFormatPr defaultRowHeight="14.4" x14ac:dyDescent="0.3"/>
  <cols>
    <col min="1" max="1" width="14.88671875" bestFit="1" customWidth="1"/>
    <col min="2" max="2" width="72.44140625" customWidth="1"/>
    <col min="3" max="3" width="78.88671875" customWidth="1"/>
    <col min="6" max="6" width="8.88671875" hidden="1" customWidth="1"/>
  </cols>
  <sheetData>
    <row r="1" spans="1:6" ht="75" customHeight="1" thickBot="1" x14ac:dyDescent="0.35">
      <c r="A1" s="90" t="s">
        <v>43</v>
      </c>
      <c r="B1" s="90" t="s">
        <v>45</v>
      </c>
      <c r="C1" s="90" t="s">
        <v>44</v>
      </c>
    </row>
    <row r="2" spans="1:6" ht="133.19999999999999" customHeight="1" thickBot="1" x14ac:dyDescent="0.35">
      <c r="A2" s="83" t="s">
        <v>46</v>
      </c>
      <c r="B2" s="87" t="s">
        <v>48</v>
      </c>
      <c r="C2" s="89"/>
    </row>
    <row r="3" spans="1:6" ht="87" thickBot="1" x14ac:dyDescent="0.35">
      <c r="A3" s="88" t="s">
        <v>46</v>
      </c>
      <c r="B3" s="86" t="s">
        <v>49</v>
      </c>
      <c r="C3" s="84" t="s">
        <v>66</v>
      </c>
    </row>
    <row r="4" spans="1:6" ht="115.8" thickBot="1" x14ac:dyDescent="0.35">
      <c r="A4" s="88" t="s">
        <v>46</v>
      </c>
      <c r="B4" s="86" t="s">
        <v>50</v>
      </c>
      <c r="C4" s="84" t="s">
        <v>67</v>
      </c>
    </row>
    <row r="5" spans="1:6" ht="58.2" thickBot="1" x14ac:dyDescent="0.35">
      <c r="A5" s="88" t="s">
        <v>47</v>
      </c>
      <c r="B5" s="86" t="s">
        <v>81</v>
      </c>
      <c r="C5" s="84" t="s">
        <v>82</v>
      </c>
    </row>
    <row r="6" spans="1:6" ht="58.2" thickBot="1" x14ac:dyDescent="0.35">
      <c r="A6" s="88" t="s">
        <v>47</v>
      </c>
      <c r="B6" s="86" t="s">
        <v>51</v>
      </c>
      <c r="C6" s="86" t="s">
        <v>68</v>
      </c>
    </row>
    <row r="7" spans="1:6" ht="58.2" thickBot="1" x14ac:dyDescent="0.35">
      <c r="A7" s="88" t="s">
        <v>47</v>
      </c>
      <c r="B7" s="86" t="s">
        <v>69</v>
      </c>
      <c r="C7" s="86" t="s">
        <v>70</v>
      </c>
    </row>
    <row r="8" spans="1:6" ht="58.2" thickBot="1" x14ac:dyDescent="0.35">
      <c r="A8" s="88" t="s">
        <v>47</v>
      </c>
      <c r="B8" s="85" t="s">
        <v>52</v>
      </c>
      <c r="C8" s="86" t="s">
        <v>71</v>
      </c>
    </row>
    <row r="9" spans="1:6" ht="15" thickBot="1" x14ac:dyDescent="0.35">
      <c r="A9" s="88" t="s">
        <v>47</v>
      </c>
      <c r="B9" s="86" t="s">
        <v>53</v>
      </c>
      <c r="C9" s="86" t="s">
        <v>72</v>
      </c>
    </row>
    <row r="10" spans="1:6" ht="15" thickBot="1" x14ac:dyDescent="0.35">
      <c r="A10" s="88" t="s">
        <v>47</v>
      </c>
      <c r="B10" s="86" t="s">
        <v>54</v>
      </c>
      <c r="C10" s="86" t="s">
        <v>55</v>
      </c>
      <c r="F10" t="s">
        <v>46</v>
      </c>
    </row>
    <row r="11" spans="1:6" ht="72.599999999999994" thickBot="1" x14ac:dyDescent="0.35">
      <c r="A11" s="88" t="s">
        <v>47</v>
      </c>
      <c r="B11" s="86" t="s">
        <v>56</v>
      </c>
      <c r="C11" s="86" t="s">
        <v>73</v>
      </c>
      <c r="F11" t="s">
        <v>47</v>
      </c>
    </row>
    <row r="12" spans="1:6" ht="58.2" thickBot="1" x14ac:dyDescent="0.35">
      <c r="A12" s="88" t="s">
        <v>47</v>
      </c>
      <c r="B12" s="86" t="s">
        <v>57</v>
      </c>
      <c r="C12" s="86" t="s">
        <v>74</v>
      </c>
    </row>
    <row r="13" spans="1:6" ht="43.8" thickBot="1" x14ac:dyDescent="0.35">
      <c r="A13" s="88" t="s">
        <v>47</v>
      </c>
      <c r="B13" s="86" t="s">
        <v>58</v>
      </c>
      <c r="C13" s="86" t="s">
        <v>59</v>
      </c>
    </row>
    <row r="14" spans="1:6" ht="58.2" thickBot="1" x14ac:dyDescent="0.35">
      <c r="A14" s="88" t="s">
        <v>47</v>
      </c>
      <c r="B14" s="86" t="s">
        <v>60</v>
      </c>
      <c r="C14" s="86" t="s">
        <v>75</v>
      </c>
    </row>
    <row r="15" spans="1:6" ht="130.19999999999999" thickBot="1" x14ac:dyDescent="0.35">
      <c r="A15" s="88" t="s">
        <v>47</v>
      </c>
      <c r="B15" s="86" t="s">
        <v>61</v>
      </c>
      <c r="C15" s="86" t="s">
        <v>76</v>
      </c>
    </row>
    <row r="16" spans="1:6" ht="87" thickBot="1" x14ac:dyDescent="0.35">
      <c r="A16" s="83" t="s">
        <v>47</v>
      </c>
      <c r="B16" s="86" t="s">
        <v>62</v>
      </c>
      <c r="C16" s="86" t="s">
        <v>77</v>
      </c>
    </row>
    <row r="17" spans="1:3" ht="43.8" thickBot="1" x14ac:dyDescent="0.35">
      <c r="A17" s="88" t="s">
        <v>47</v>
      </c>
      <c r="B17" s="86" t="s">
        <v>63</v>
      </c>
      <c r="C17" s="86" t="s">
        <v>78</v>
      </c>
    </row>
    <row r="18" spans="1:3" ht="58.2" thickBot="1" x14ac:dyDescent="0.35">
      <c r="A18" s="88" t="s">
        <v>47</v>
      </c>
      <c r="B18" s="86" t="s">
        <v>64</v>
      </c>
      <c r="C18" s="86" t="s">
        <v>79</v>
      </c>
    </row>
    <row r="19" spans="1:3" ht="58.2" thickBot="1" x14ac:dyDescent="0.35">
      <c r="A19" s="91" t="s">
        <v>47</v>
      </c>
      <c r="B19" s="92" t="s">
        <v>65</v>
      </c>
      <c r="C19" s="86" t="s">
        <v>80</v>
      </c>
    </row>
    <row r="20" spans="1:3" ht="43.8" thickBot="1" x14ac:dyDescent="0.35">
      <c r="A20" s="91" t="s">
        <v>47</v>
      </c>
      <c r="B20" s="92" t="s">
        <v>83</v>
      </c>
      <c r="C20" s="86" t="s">
        <v>84</v>
      </c>
    </row>
    <row r="22" spans="1:3" x14ac:dyDescent="0.3">
      <c r="B22" s="81"/>
      <c r="C22" s="81"/>
    </row>
    <row r="23" spans="1:3" x14ac:dyDescent="0.3">
      <c r="B23" s="82"/>
      <c r="C23" s="82"/>
    </row>
  </sheetData>
  <conditionalFormatting sqref="A2:A20">
    <cfRule type="cellIs" dxfId="2" priority="1" operator="equal">
      <formula>"НЕ ВЫПОЛНЕНО"</formula>
    </cfRule>
    <cfRule type="cellIs" dxfId="1" priority="2" operator="equal">
      <formula>"ВЫПОЛНЕНО"</formula>
    </cfRule>
    <cfRule type="iconSet" priority="19">
      <iconSet iconSet="3Symbols">
        <cfvo type="percent" val="0"/>
        <cfvo type="percent" val="33"/>
        <cfvo type="percent" val="67"/>
      </iconSet>
    </cfRule>
    <cfRule type="expression" dxfId="0" priority="20">
      <formula>$A$3</formula>
    </cfRule>
  </conditionalFormatting>
  <dataValidations count="2">
    <dataValidation type="list" showInputMessage="1" showErrorMessage="1" sqref="A1 A21:A1048576" xr:uid="{481B14F1-147A-483B-A004-B8346EDAC173}">
      <formula1>$A$3:$A$19</formula1>
    </dataValidation>
    <dataValidation type="list" allowBlank="1" showInputMessage="1" showErrorMessage="1" sqref="A2:A20" xr:uid="{CF7FED2D-FC9E-4CFE-9351-8098CB2B3458}">
      <formula1>$F$10:$F$11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30731-BE5B-4905-9142-43F0E8EA600E}">
  <dimension ref="A1:X204"/>
  <sheetViews>
    <sheetView zoomScale="85" zoomScaleNormal="85" workbookViewId="0">
      <pane ySplit="1" topLeftCell="A35" activePane="bottomLeft" state="frozen"/>
      <selection pane="bottomLeft" activeCell="M8" sqref="M8"/>
    </sheetView>
  </sheetViews>
  <sheetFormatPr defaultRowHeight="14.4" x14ac:dyDescent="0.3"/>
  <cols>
    <col min="1" max="1" width="33.6640625" bestFit="1" customWidth="1"/>
    <col min="2" max="3" width="9.109375" bestFit="1" customWidth="1"/>
    <col min="4" max="4" width="9.109375" customWidth="1"/>
    <col min="5" max="6" width="8.6640625" customWidth="1"/>
    <col min="7" max="7" width="10.5546875" bestFit="1" customWidth="1"/>
    <col min="8" max="8" width="8.6640625" customWidth="1"/>
    <col min="9" max="9" width="9" customWidth="1"/>
    <col min="10" max="10" width="39.109375" customWidth="1"/>
    <col min="11" max="12" width="13.5546875" bestFit="1" customWidth="1"/>
    <col min="13" max="13" width="11.44140625" customWidth="1"/>
    <col min="14" max="14" width="19.44140625" customWidth="1"/>
    <col min="15" max="15" width="12.6640625" bestFit="1" customWidth="1"/>
    <col min="16" max="16" width="12.109375" customWidth="1"/>
    <col min="17" max="17" width="12.6640625" customWidth="1"/>
    <col min="18" max="18" width="15.5546875" customWidth="1"/>
    <col min="19" max="19" width="11.44140625" bestFit="1" customWidth="1"/>
    <col min="20" max="20" width="11.44140625" customWidth="1"/>
    <col min="21" max="21" width="23.33203125" style="13" customWidth="1"/>
    <col min="22" max="23" width="8.6640625" customWidth="1"/>
    <col min="24" max="24" width="4.88671875" customWidth="1"/>
  </cols>
  <sheetData>
    <row r="1" spans="1:24" ht="204" customHeight="1" thickBot="1" x14ac:dyDescent="0.4">
      <c r="A1" s="15" t="s">
        <v>29</v>
      </c>
      <c r="B1" s="70" t="s">
        <v>30</v>
      </c>
      <c r="C1" s="71" t="s">
        <v>31</v>
      </c>
      <c r="D1" s="71" t="s">
        <v>34</v>
      </c>
      <c r="E1" s="71" t="s">
        <v>32</v>
      </c>
      <c r="F1" s="71" t="s">
        <v>35</v>
      </c>
      <c r="G1" s="71" t="s">
        <v>37</v>
      </c>
      <c r="H1" s="71" t="s">
        <v>33</v>
      </c>
      <c r="I1" s="71" t="s">
        <v>36</v>
      </c>
      <c r="J1" s="71" t="s">
        <v>38</v>
      </c>
      <c r="K1" s="71" t="s">
        <v>8</v>
      </c>
      <c r="L1" s="71" t="s">
        <v>40</v>
      </c>
      <c r="M1" s="71" t="s">
        <v>42</v>
      </c>
      <c r="N1" s="71" t="s">
        <v>39</v>
      </c>
      <c r="O1" s="71"/>
      <c r="P1" s="71"/>
      <c r="Q1" s="71"/>
      <c r="R1" s="71"/>
      <c r="S1" s="8"/>
      <c r="T1" s="8"/>
      <c r="U1" s="8"/>
      <c r="V1" s="8"/>
      <c r="W1" s="9"/>
      <c r="X1" s="1"/>
    </row>
    <row r="2" spans="1:24" ht="24" thickBot="1" x14ac:dyDescent="0.5">
      <c r="A2" s="74">
        <v>45113</v>
      </c>
      <c r="B2" s="61">
        <v>236</v>
      </c>
      <c r="C2" s="59">
        <v>331</v>
      </c>
      <c r="D2" s="59">
        <v>235</v>
      </c>
      <c r="E2" s="57">
        <v>3</v>
      </c>
      <c r="F2" s="59"/>
      <c r="G2" s="59">
        <f t="shared" ref="G2" si="0">(C2-B2)*E2</f>
        <v>285</v>
      </c>
      <c r="H2" s="57"/>
      <c r="I2" s="57"/>
      <c r="J2" s="57"/>
      <c r="K2" s="73">
        <f t="shared" ref="K2" si="1">G2-H2-I2</f>
        <v>285</v>
      </c>
      <c r="L2" s="77"/>
      <c r="M2" s="62">
        <v>5</v>
      </c>
      <c r="N2" s="64"/>
      <c r="O2" s="64"/>
      <c r="P2" s="65"/>
      <c r="Q2" s="75"/>
      <c r="R2" s="76"/>
      <c r="S2" s="58"/>
      <c r="T2" s="58"/>
      <c r="U2" s="59"/>
      <c r="V2" s="57"/>
      <c r="W2" s="72"/>
      <c r="X2" s="1"/>
    </row>
    <row r="3" spans="1:24" ht="24" thickBot="1" x14ac:dyDescent="0.5">
      <c r="A3" s="74">
        <v>45114</v>
      </c>
      <c r="B3" s="61"/>
      <c r="C3" s="57"/>
      <c r="D3" s="57"/>
      <c r="E3" s="57"/>
      <c r="F3" s="57"/>
      <c r="G3" s="59"/>
      <c r="H3" s="57"/>
      <c r="I3" s="57"/>
      <c r="J3" s="57"/>
      <c r="K3" s="73"/>
      <c r="L3" s="77"/>
      <c r="M3" s="59"/>
      <c r="N3" s="64"/>
      <c r="O3" s="64"/>
      <c r="P3" s="65"/>
      <c r="Q3" s="75"/>
      <c r="R3" s="76"/>
      <c r="S3" s="58"/>
      <c r="T3" s="58"/>
      <c r="U3" s="59"/>
      <c r="V3" s="57"/>
      <c r="W3" s="72"/>
      <c r="X3" s="1"/>
    </row>
    <row r="4" spans="1:24" ht="24" thickBot="1" x14ac:dyDescent="0.5">
      <c r="A4" s="74">
        <v>45115</v>
      </c>
      <c r="B4" s="61"/>
      <c r="C4" s="57"/>
      <c r="D4" s="57"/>
      <c r="E4" s="57"/>
      <c r="F4" s="57"/>
      <c r="G4" s="59"/>
      <c r="H4" s="57"/>
      <c r="I4" s="57"/>
      <c r="J4" s="57"/>
      <c r="K4" s="73"/>
      <c r="L4" s="77"/>
      <c r="M4" s="63"/>
      <c r="N4" s="64"/>
      <c r="O4" s="64"/>
      <c r="P4" s="65"/>
      <c r="Q4" s="75"/>
      <c r="R4" s="76"/>
      <c r="S4" s="58"/>
      <c r="T4" s="58"/>
      <c r="U4" s="59"/>
      <c r="V4" s="57"/>
      <c r="W4" s="72"/>
      <c r="X4" s="1"/>
    </row>
    <row r="5" spans="1:24" ht="24" thickBot="1" x14ac:dyDescent="0.5">
      <c r="A5" s="74">
        <v>45116</v>
      </c>
      <c r="B5" s="61"/>
      <c r="C5" s="57"/>
      <c r="D5" s="57"/>
      <c r="E5" s="57"/>
      <c r="F5" s="57"/>
      <c r="G5" s="59"/>
      <c r="H5" s="57"/>
      <c r="I5" s="57"/>
      <c r="J5" s="57"/>
      <c r="K5" s="73"/>
      <c r="L5" s="77"/>
      <c r="M5" s="63"/>
      <c r="N5" s="64"/>
      <c r="O5" s="64"/>
      <c r="P5" s="65"/>
      <c r="Q5" s="75"/>
      <c r="R5" s="76"/>
      <c r="S5" s="58"/>
      <c r="T5" s="58"/>
      <c r="U5" s="59"/>
      <c r="V5" s="57"/>
      <c r="W5" s="72"/>
      <c r="X5" s="1"/>
    </row>
    <row r="6" spans="1:24" ht="24" thickBot="1" x14ac:dyDescent="0.5">
      <c r="A6" s="74">
        <v>45117</v>
      </c>
      <c r="B6" s="61">
        <v>236</v>
      </c>
      <c r="C6" s="59">
        <v>331</v>
      </c>
      <c r="D6" s="59">
        <v>235</v>
      </c>
      <c r="E6" s="57">
        <v>1</v>
      </c>
      <c r="F6" s="59"/>
      <c r="G6" s="59">
        <f t="shared" ref="G6" si="2">(C6-B6)*E6</f>
        <v>95</v>
      </c>
      <c r="H6" s="57"/>
      <c r="I6" s="57"/>
      <c r="J6" s="57"/>
      <c r="K6" s="73">
        <f t="shared" ref="K6" si="3">G6-H6-I6</f>
        <v>95</v>
      </c>
      <c r="L6" s="77"/>
      <c r="M6" s="63"/>
      <c r="N6" s="64"/>
      <c r="O6" s="64"/>
      <c r="P6" s="65"/>
      <c r="Q6" s="75"/>
      <c r="R6" s="76"/>
      <c r="S6" s="58"/>
      <c r="T6" s="58"/>
      <c r="U6" s="59"/>
      <c r="V6" s="57"/>
      <c r="W6" s="72"/>
      <c r="X6" s="1"/>
    </row>
    <row r="7" spans="1:24" ht="24" thickBot="1" x14ac:dyDescent="0.5">
      <c r="A7" s="74">
        <v>45118</v>
      </c>
      <c r="B7" s="61"/>
      <c r="C7" s="57"/>
      <c r="D7" s="57"/>
      <c r="E7" s="57"/>
      <c r="F7" s="57"/>
      <c r="G7" s="59"/>
      <c r="H7" s="57"/>
      <c r="I7" s="57"/>
      <c r="J7" s="57"/>
      <c r="K7" s="73"/>
      <c r="L7" s="77"/>
      <c r="M7" s="62">
        <v>5</v>
      </c>
      <c r="N7" s="64"/>
      <c r="O7" s="64"/>
      <c r="P7" s="65"/>
      <c r="Q7" s="75"/>
      <c r="R7" s="76"/>
      <c r="S7" s="58"/>
      <c r="T7" s="58"/>
      <c r="U7" s="59"/>
      <c r="V7" s="57"/>
      <c r="W7" s="72"/>
      <c r="X7" s="1"/>
    </row>
    <row r="8" spans="1:24" ht="24" thickBot="1" x14ac:dyDescent="0.5">
      <c r="A8" s="74">
        <v>45119</v>
      </c>
      <c r="B8" s="61"/>
      <c r="C8" s="57"/>
      <c r="D8" s="57"/>
      <c r="E8" s="57"/>
      <c r="F8" s="57"/>
      <c r="G8" s="59"/>
      <c r="H8" s="57"/>
      <c r="I8" s="57"/>
      <c r="J8" s="57"/>
      <c r="K8" s="73"/>
      <c r="L8" s="77"/>
      <c r="M8" s="57"/>
      <c r="N8" s="64"/>
      <c r="O8" s="64"/>
      <c r="P8" s="65"/>
      <c r="Q8" s="75"/>
      <c r="R8" s="76"/>
      <c r="S8" s="58"/>
      <c r="T8" s="58"/>
      <c r="U8" s="59"/>
      <c r="V8" s="57"/>
      <c r="W8" s="72"/>
      <c r="X8" s="1"/>
    </row>
    <row r="9" spans="1:24" ht="24" thickBot="1" x14ac:dyDescent="0.5">
      <c r="A9" s="74">
        <v>45120</v>
      </c>
      <c r="B9" s="61">
        <v>236</v>
      </c>
      <c r="C9" s="59">
        <v>403</v>
      </c>
      <c r="D9" s="59">
        <v>286</v>
      </c>
      <c r="E9" s="57">
        <v>2</v>
      </c>
      <c r="F9" s="59"/>
      <c r="G9" s="59">
        <f t="shared" ref="G9" si="4">(C9-B9)*E9</f>
        <v>334</v>
      </c>
      <c r="H9" s="57"/>
      <c r="I9" s="57"/>
      <c r="J9" s="57"/>
      <c r="K9" s="73">
        <f t="shared" ref="K9" si="5">G9-H9-I9</f>
        <v>334</v>
      </c>
      <c r="L9" s="77"/>
      <c r="M9" s="62"/>
      <c r="N9" s="64"/>
      <c r="O9" s="64"/>
      <c r="P9" s="65"/>
      <c r="Q9" s="75"/>
      <c r="R9" s="76"/>
      <c r="S9" s="58"/>
      <c r="T9" s="58"/>
      <c r="U9" s="59"/>
      <c r="V9" s="57"/>
      <c r="W9" s="72"/>
      <c r="X9" s="1"/>
    </row>
    <row r="10" spans="1:24" ht="24" thickBot="1" x14ac:dyDescent="0.5">
      <c r="A10" s="74">
        <v>45121</v>
      </c>
      <c r="B10" s="61">
        <v>236</v>
      </c>
      <c r="C10" s="59">
        <v>403</v>
      </c>
      <c r="D10" s="59">
        <v>286</v>
      </c>
      <c r="E10" s="57">
        <v>1</v>
      </c>
      <c r="F10" s="59"/>
      <c r="G10" s="59">
        <f t="shared" ref="G10" si="6">(C10-B10)*E10</f>
        <v>167</v>
      </c>
      <c r="H10" s="57"/>
      <c r="I10" s="57"/>
      <c r="J10" s="57"/>
      <c r="K10" s="73">
        <f t="shared" ref="K10" si="7">G10-H10-I10</f>
        <v>167</v>
      </c>
      <c r="L10" s="77"/>
      <c r="M10" s="59"/>
      <c r="N10" s="64"/>
      <c r="O10" s="64"/>
      <c r="P10" s="65"/>
      <c r="Q10" s="75"/>
      <c r="R10" s="76"/>
      <c r="S10" s="58"/>
      <c r="T10" s="58"/>
      <c r="U10" s="59"/>
      <c r="V10" s="57"/>
      <c r="W10" s="72"/>
      <c r="X10" s="1"/>
    </row>
    <row r="11" spans="1:24" ht="24" thickBot="1" x14ac:dyDescent="0.5">
      <c r="A11" s="74">
        <v>45122</v>
      </c>
      <c r="B11" s="61">
        <v>236</v>
      </c>
      <c r="C11" s="59">
        <v>403</v>
      </c>
      <c r="D11" s="59">
        <v>286</v>
      </c>
      <c r="E11" s="57">
        <v>1</v>
      </c>
      <c r="F11" s="59"/>
      <c r="G11" s="59">
        <f t="shared" ref="G11:G12" si="8">(C11-B11)*E11</f>
        <v>167</v>
      </c>
      <c r="H11" s="57"/>
      <c r="I11" s="57"/>
      <c r="J11" s="57"/>
      <c r="K11" s="73">
        <f t="shared" ref="K11:K12" si="9">G11-H11-I11</f>
        <v>167</v>
      </c>
      <c r="L11" s="77">
        <v>4</v>
      </c>
      <c r="M11" s="59"/>
      <c r="N11" s="64"/>
      <c r="O11" s="64"/>
      <c r="P11" s="65"/>
      <c r="Q11" s="75"/>
      <c r="R11" s="76"/>
      <c r="S11" s="58"/>
      <c r="T11" s="58"/>
      <c r="U11" s="59"/>
      <c r="V11" s="57"/>
      <c r="W11" s="72"/>
      <c r="X11" s="1"/>
    </row>
    <row r="12" spans="1:24" ht="24" thickBot="1" x14ac:dyDescent="0.5">
      <c r="A12" s="74">
        <v>45123</v>
      </c>
      <c r="B12" s="61">
        <v>236</v>
      </c>
      <c r="C12" s="59">
        <v>403</v>
      </c>
      <c r="D12" s="59">
        <v>286</v>
      </c>
      <c r="E12" s="57">
        <v>2</v>
      </c>
      <c r="F12" s="59"/>
      <c r="G12" s="59">
        <f t="shared" si="8"/>
        <v>334</v>
      </c>
      <c r="H12" s="57"/>
      <c r="I12" s="57"/>
      <c r="J12" s="57"/>
      <c r="K12" s="73">
        <f t="shared" si="9"/>
        <v>334</v>
      </c>
      <c r="L12" s="77">
        <v>5</v>
      </c>
      <c r="M12" s="62"/>
      <c r="N12" s="64"/>
      <c r="O12" s="64"/>
      <c r="P12" s="65"/>
      <c r="Q12" s="75"/>
      <c r="R12" s="76"/>
      <c r="S12" s="58"/>
      <c r="T12" s="58"/>
      <c r="U12" s="59"/>
      <c r="V12" s="57"/>
      <c r="W12" s="72"/>
      <c r="X12" s="1"/>
    </row>
    <row r="13" spans="1:24" ht="24" thickBot="1" x14ac:dyDescent="0.5">
      <c r="A13" s="74">
        <v>45124</v>
      </c>
      <c r="B13" s="61"/>
      <c r="C13" s="57"/>
      <c r="D13" s="57"/>
      <c r="E13" s="57"/>
      <c r="F13" s="57"/>
      <c r="G13" s="59"/>
      <c r="H13" s="57"/>
      <c r="I13" s="57"/>
      <c r="J13" s="57"/>
      <c r="K13" s="73"/>
      <c r="L13" s="77"/>
      <c r="M13" s="63"/>
      <c r="N13" s="64"/>
      <c r="O13" s="64"/>
      <c r="P13" s="65"/>
      <c r="Q13" s="75"/>
      <c r="R13" s="76"/>
      <c r="S13" s="58"/>
      <c r="T13" s="58"/>
      <c r="U13" s="59"/>
      <c r="V13" s="57"/>
      <c r="W13" s="72"/>
      <c r="X13" s="1"/>
    </row>
    <row r="14" spans="1:24" ht="24" thickBot="1" x14ac:dyDescent="0.5">
      <c r="A14" s="74">
        <v>45125</v>
      </c>
      <c r="B14" s="61"/>
      <c r="C14" s="57"/>
      <c r="D14" s="57"/>
      <c r="E14" s="57"/>
      <c r="F14" s="57"/>
      <c r="G14" s="59"/>
      <c r="H14" s="57"/>
      <c r="I14" s="57"/>
      <c r="J14" s="57"/>
      <c r="K14" s="73"/>
      <c r="L14" s="77"/>
      <c r="M14" s="62"/>
      <c r="N14" s="64"/>
      <c r="O14" s="64"/>
      <c r="P14" s="65"/>
      <c r="Q14" s="75"/>
      <c r="R14" s="76"/>
      <c r="S14" s="58"/>
      <c r="T14" s="58"/>
      <c r="U14" s="59"/>
      <c r="V14" s="57"/>
      <c r="W14" s="72"/>
      <c r="X14" s="1"/>
    </row>
    <row r="15" spans="1:24" ht="24" thickBot="1" x14ac:dyDescent="0.5">
      <c r="A15" s="74">
        <v>45126</v>
      </c>
      <c r="B15" s="61"/>
      <c r="C15" s="57"/>
      <c r="D15" s="57"/>
      <c r="E15" s="57"/>
      <c r="F15" s="57"/>
      <c r="G15" s="59"/>
      <c r="H15" s="57"/>
      <c r="I15" s="57"/>
      <c r="J15" s="57"/>
      <c r="K15" s="73"/>
      <c r="L15" s="77"/>
      <c r="M15" s="73"/>
      <c r="N15" s="64"/>
      <c r="O15" s="64"/>
      <c r="P15" s="65"/>
      <c r="Q15" s="75"/>
      <c r="R15" s="76"/>
      <c r="S15" s="58"/>
      <c r="T15" s="58"/>
      <c r="U15" s="59"/>
      <c r="V15" s="57"/>
      <c r="W15" s="72"/>
      <c r="X15" s="1"/>
    </row>
    <row r="16" spans="1:24" ht="24" thickBot="1" x14ac:dyDescent="0.5">
      <c r="A16" s="74">
        <v>45127</v>
      </c>
      <c r="B16" s="61"/>
      <c r="C16" s="57"/>
      <c r="D16" s="57"/>
      <c r="E16" s="57"/>
      <c r="F16" s="57"/>
      <c r="G16" s="59"/>
      <c r="H16" s="57"/>
      <c r="I16" s="57"/>
      <c r="J16" s="57"/>
      <c r="K16" s="73"/>
      <c r="L16" s="77"/>
      <c r="M16" s="73"/>
      <c r="N16" s="64"/>
      <c r="O16" s="64"/>
      <c r="P16" s="65"/>
      <c r="Q16" s="75"/>
      <c r="R16" s="76"/>
      <c r="S16" s="58"/>
      <c r="T16" s="58"/>
      <c r="U16" s="59"/>
      <c r="V16" s="57"/>
      <c r="W16" s="72"/>
      <c r="X16" s="1"/>
    </row>
    <row r="17" spans="1:24" ht="24" thickBot="1" x14ac:dyDescent="0.5">
      <c r="A17" s="74">
        <v>45128</v>
      </c>
      <c r="B17" s="61"/>
      <c r="C17" s="57"/>
      <c r="D17" s="57"/>
      <c r="E17" s="57"/>
      <c r="F17" s="57"/>
      <c r="G17" s="59"/>
      <c r="H17" s="57"/>
      <c r="I17" s="57"/>
      <c r="J17" s="57"/>
      <c r="K17" s="73"/>
      <c r="L17" s="77"/>
      <c r="M17" s="62"/>
      <c r="N17" s="64"/>
      <c r="O17" s="64"/>
      <c r="P17" s="65"/>
      <c r="Q17" s="75"/>
      <c r="R17" s="76"/>
      <c r="S17" s="58"/>
      <c r="T17" s="58"/>
      <c r="U17" s="59"/>
      <c r="V17" s="57"/>
      <c r="W17" s="72"/>
      <c r="X17" s="1"/>
    </row>
    <row r="18" spans="1:24" ht="24" thickBot="1" x14ac:dyDescent="0.5">
      <c r="A18" s="74">
        <v>45129</v>
      </c>
      <c r="B18" s="61"/>
      <c r="C18" s="57"/>
      <c r="D18" s="57"/>
      <c r="E18" s="57"/>
      <c r="F18" s="57"/>
      <c r="G18" s="59"/>
      <c r="H18" s="57"/>
      <c r="I18" s="57"/>
      <c r="J18" s="57"/>
      <c r="K18" s="73"/>
      <c r="L18" s="77"/>
      <c r="M18" s="62"/>
      <c r="N18" s="64"/>
      <c r="O18" s="64"/>
      <c r="P18" s="65"/>
      <c r="Q18" s="75"/>
      <c r="R18" s="76"/>
      <c r="S18" s="58"/>
      <c r="T18" s="58"/>
      <c r="U18" s="59"/>
      <c r="V18" s="57"/>
      <c r="W18" s="72"/>
      <c r="X18" s="1"/>
    </row>
    <row r="19" spans="1:24" ht="24" thickBot="1" x14ac:dyDescent="0.5">
      <c r="A19" s="74">
        <v>45130</v>
      </c>
      <c r="B19" s="61"/>
      <c r="C19" s="57"/>
      <c r="D19" s="57"/>
      <c r="E19" s="57"/>
      <c r="F19" s="57"/>
      <c r="G19" s="59"/>
      <c r="H19" s="57"/>
      <c r="I19" s="57"/>
      <c r="J19" s="57"/>
      <c r="K19" s="73"/>
      <c r="L19" s="77"/>
      <c r="M19" s="62"/>
      <c r="N19" s="64"/>
      <c r="O19" s="64"/>
      <c r="P19" s="65"/>
      <c r="Q19" s="75"/>
      <c r="R19" s="76"/>
      <c r="S19" s="58"/>
      <c r="T19" s="58"/>
      <c r="U19" s="59"/>
      <c r="V19" s="57"/>
      <c r="W19" s="72"/>
      <c r="X19" s="1"/>
    </row>
    <row r="20" spans="1:24" ht="24" thickBot="1" x14ac:dyDescent="0.5">
      <c r="A20" s="74">
        <v>45131</v>
      </c>
      <c r="B20" s="61"/>
      <c r="C20" s="57"/>
      <c r="D20" s="57"/>
      <c r="E20" s="57"/>
      <c r="F20" s="57"/>
      <c r="G20" s="59"/>
      <c r="H20" s="57"/>
      <c r="I20" s="57"/>
      <c r="J20" s="57"/>
      <c r="K20" s="73"/>
      <c r="L20" s="77"/>
      <c r="M20" s="73"/>
      <c r="N20" s="64"/>
      <c r="O20" s="64"/>
      <c r="P20" s="65"/>
      <c r="Q20" s="75"/>
      <c r="R20" s="76"/>
      <c r="S20" s="58"/>
      <c r="T20" s="58"/>
      <c r="U20" s="59"/>
      <c r="V20" s="57"/>
      <c r="W20" s="72"/>
      <c r="X20" s="1"/>
    </row>
    <row r="21" spans="1:24" ht="24" thickBot="1" x14ac:dyDescent="0.5">
      <c r="A21" s="74">
        <v>45132</v>
      </c>
      <c r="B21" s="61"/>
      <c r="C21" s="57"/>
      <c r="D21" s="57"/>
      <c r="E21" s="57"/>
      <c r="F21" s="57"/>
      <c r="G21" s="59"/>
      <c r="H21" s="57"/>
      <c r="I21" s="57"/>
      <c r="J21" s="57"/>
      <c r="K21" s="73"/>
      <c r="L21" s="77"/>
      <c r="M21" s="62"/>
      <c r="N21" s="64"/>
      <c r="O21" s="64"/>
      <c r="P21" s="65"/>
      <c r="Q21" s="75"/>
      <c r="R21" s="76"/>
      <c r="S21" s="58"/>
      <c r="T21" s="58"/>
      <c r="U21" s="59"/>
      <c r="V21" s="57"/>
      <c r="W21" s="72"/>
      <c r="X21" s="1"/>
    </row>
    <row r="22" spans="1:24" ht="24" thickBot="1" x14ac:dyDescent="0.5">
      <c r="A22" s="74">
        <v>45133</v>
      </c>
      <c r="B22" s="61"/>
      <c r="C22" s="57"/>
      <c r="D22" s="57"/>
      <c r="E22" s="57"/>
      <c r="F22" s="57"/>
      <c r="G22" s="59"/>
      <c r="H22" s="57"/>
      <c r="I22" s="57"/>
      <c r="J22" s="57"/>
      <c r="K22" s="73"/>
      <c r="L22" s="77"/>
      <c r="M22" s="73"/>
      <c r="N22" s="64"/>
      <c r="O22" s="64"/>
      <c r="P22" s="65"/>
      <c r="Q22" s="75"/>
      <c r="R22" s="76"/>
      <c r="S22" s="58"/>
      <c r="T22" s="58"/>
      <c r="U22" s="59"/>
      <c r="V22" s="57"/>
      <c r="W22" s="72"/>
      <c r="X22" s="1"/>
    </row>
    <row r="23" spans="1:24" ht="24" thickBot="1" x14ac:dyDescent="0.5">
      <c r="A23" s="74">
        <v>45134</v>
      </c>
      <c r="B23" s="61"/>
      <c r="C23" s="57"/>
      <c r="D23" s="57"/>
      <c r="E23" s="57"/>
      <c r="F23" s="57"/>
      <c r="G23" s="59"/>
      <c r="H23" s="57"/>
      <c r="I23" s="57"/>
      <c r="J23" s="57"/>
      <c r="K23" s="73"/>
      <c r="L23" s="77"/>
      <c r="M23" s="62"/>
      <c r="N23" s="64"/>
      <c r="O23" s="64"/>
      <c r="P23" s="65"/>
      <c r="Q23" s="75"/>
      <c r="R23" s="76"/>
      <c r="S23" s="58"/>
      <c r="T23" s="58"/>
      <c r="U23" s="59"/>
      <c r="V23" s="57"/>
      <c r="W23" s="72"/>
      <c r="X23" s="1"/>
    </row>
    <row r="24" spans="1:24" ht="24" thickBot="1" x14ac:dyDescent="0.5">
      <c r="A24" s="74">
        <v>45135</v>
      </c>
      <c r="B24" s="61"/>
      <c r="C24" s="57"/>
      <c r="D24" s="57"/>
      <c r="E24" s="57"/>
      <c r="F24" s="57"/>
      <c r="G24" s="59"/>
      <c r="H24" s="57"/>
      <c r="I24" s="57"/>
      <c r="J24" s="57"/>
      <c r="K24" s="73"/>
      <c r="L24" s="77"/>
      <c r="M24" s="62"/>
      <c r="N24" s="64"/>
      <c r="O24" s="64"/>
      <c r="P24" s="65"/>
      <c r="Q24" s="75"/>
      <c r="R24" s="76"/>
      <c r="S24" s="58"/>
      <c r="T24" s="58"/>
      <c r="U24" s="59"/>
      <c r="V24" s="57"/>
      <c r="W24" s="72"/>
      <c r="X24" s="1"/>
    </row>
    <row r="25" spans="1:24" ht="24" thickBot="1" x14ac:dyDescent="0.5">
      <c r="A25" s="74">
        <v>45136</v>
      </c>
      <c r="B25" s="61"/>
      <c r="C25" s="57"/>
      <c r="D25" s="57"/>
      <c r="E25" s="57"/>
      <c r="F25" s="57"/>
      <c r="G25" s="59"/>
      <c r="H25" s="57"/>
      <c r="I25" s="57"/>
      <c r="J25" s="57"/>
      <c r="K25" s="73"/>
      <c r="L25" s="77"/>
      <c r="M25" s="62"/>
      <c r="N25" s="64"/>
      <c r="O25" s="64"/>
      <c r="P25" s="65"/>
      <c r="Q25" s="75"/>
      <c r="R25" s="76"/>
      <c r="S25" s="58"/>
      <c r="T25" s="58"/>
      <c r="U25" s="59"/>
      <c r="V25" s="57"/>
      <c r="W25" s="72"/>
      <c r="X25" s="1"/>
    </row>
    <row r="26" spans="1:24" ht="24" thickBot="1" x14ac:dyDescent="0.5">
      <c r="A26" s="74">
        <v>45137</v>
      </c>
      <c r="B26" s="61"/>
      <c r="C26" s="57"/>
      <c r="D26" s="57"/>
      <c r="E26" s="57"/>
      <c r="F26" s="57"/>
      <c r="G26" s="59"/>
      <c r="H26" s="57"/>
      <c r="I26" s="57"/>
      <c r="J26" s="57"/>
      <c r="K26" s="73"/>
      <c r="L26" s="77">
        <v>1</v>
      </c>
      <c r="M26" s="73"/>
      <c r="N26" s="64"/>
      <c r="O26" s="64"/>
      <c r="P26" s="65"/>
      <c r="Q26" s="75"/>
      <c r="R26" s="76"/>
      <c r="S26" s="58"/>
      <c r="T26" s="58"/>
      <c r="U26" s="59"/>
      <c r="V26" s="57"/>
      <c r="W26" s="72"/>
      <c r="X26" s="1"/>
    </row>
    <row r="27" spans="1:24" ht="24" thickBot="1" x14ac:dyDescent="0.5">
      <c r="A27" s="74">
        <v>45138</v>
      </c>
      <c r="B27" s="61"/>
      <c r="C27" s="57"/>
      <c r="D27" s="57"/>
      <c r="E27" s="57"/>
      <c r="F27" s="57"/>
      <c r="G27" s="59"/>
      <c r="H27" s="57"/>
      <c r="I27" s="57"/>
      <c r="J27" s="57"/>
      <c r="K27" s="73"/>
      <c r="L27" s="77"/>
      <c r="M27" s="73"/>
      <c r="N27" s="64"/>
      <c r="O27" s="64"/>
      <c r="P27" s="65"/>
      <c r="Q27" s="75"/>
      <c r="R27" s="76"/>
      <c r="S27" s="58"/>
      <c r="T27" s="58"/>
      <c r="U27" s="59"/>
      <c r="V27" s="57"/>
      <c r="W27" s="72"/>
      <c r="X27" s="1"/>
    </row>
    <row r="28" spans="1:24" ht="24" thickBot="1" x14ac:dyDescent="0.5">
      <c r="A28" s="74"/>
      <c r="B28" s="61"/>
      <c r="C28" s="57"/>
      <c r="D28" s="57"/>
      <c r="E28" s="57"/>
      <c r="F28" s="57"/>
      <c r="G28" s="59"/>
      <c r="H28" s="57"/>
      <c r="I28" s="57"/>
      <c r="J28" s="57"/>
      <c r="K28" s="73"/>
      <c r="L28" s="77"/>
      <c r="M28" s="73"/>
      <c r="N28" s="64"/>
      <c r="O28" s="64"/>
      <c r="P28" s="65"/>
      <c r="Q28" s="75"/>
      <c r="R28" s="76"/>
      <c r="S28" s="58"/>
      <c r="T28" s="58"/>
      <c r="U28" s="59"/>
      <c r="V28" s="57"/>
      <c r="W28" s="72"/>
      <c r="X28" s="1"/>
    </row>
    <row r="29" spans="1:24" ht="24" thickBot="1" x14ac:dyDescent="0.5">
      <c r="A29" s="74"/>
      <c r="B29" s="61"/>
      <c r="C29" s="57"/>
      <c r="D29" s="57"/>
      <c r="E29" s="57"/>
      <c r="F29" s="57"/>
      <c r="G29" s="59"/>
      <c r="H29" s="57"/>
      <c r="I29" s="57"/>
      <c r="J29" s="57"/>
      <c r="K29" s="73"/>
      <c r="L29" s="77"/>
      <c r="M29" s="73"/>
      <c r="N29" s="64"/>
      <c r="O29" s="64"/>
      <c r="P29" s="65"/>
      <c r="Q29" s="75"/>
      <c r="R29" s="76"/>
      <c r="S29" s="58"/>
      <c r="T29" s="58"/>
      <c r="U29" s="59"/>
      <c r="V29" s="57"/>
      <c r="W29" s="72"/>
      <c r="X29" s="1"/>
    </row>
    <row r="30" spans="1:24" ht="24" thickBot="1" x14ac:dyDescent="0.5">
      <c r="A30" s="74"/>
      <c r="B30" s="61"/>
      <c r="C30" s="57"/>
      <c r="D30" s="57"/>
      <c r="E30" s="57"/>
      <c r="F30" s="57"/>
      <c r="G30" s="59"/>
      <c r="H30" s="57"/>
      <c r="I30" s="57"/>
      <c r="J30" s="57"/>
      <c r="K30" s="73"/>
      <c r="L30" s="77"/>
      <c r="M30" s="62"/>
      <c r="N30" s="64"/>
      <c r="O30" s="64"/>
      <c r="P30" s="65"/>
      <c r="Q30" s="75"/>
      <c r="R30" s="76"/>
      <c r="S30" s="58"/>
      <c r="T30" s="58"/>
      <c r="U30" s="59"/>
      <c r="V30" s="57"/>
      <c r="W30" s="72"/>
      <c r="X30" s="1"/>
    </row>
    <row r="31" spans="1:24" ht="24" thickBot="1" x14ac:dyDescent="0.5">
      <c r="A31" s="74"/>
      <c r="B31" s="61"/>
      <c r="C31" s="57"/>
      <c r="D31" s="57"/>
      <c r="E31" s="57"/>
      <c r="F31" s="57"/>
      <c r="G31" s="59"/>
      <c r="H31" s="57"/>
      <c r="I31" s="57"/>
      <c r="J31" s="57"/>
      <c r="K31" s="73"/>
      <c r="L31" s="77"/>
      <c r="M31" s="62"/>
      <c r="N31" s="64"/>
      <c r="O31" s="64"/>
      <c r="P31" s="65"/>
      <c r="Q31" s="75"/>
      <c r="R31" s="76"/>
      <c r="S31" s="58"/>
      <c r="T31" s="58"/>
      <c r="U31" s="59"/>
      <c r="V31" s="57"/>
      <c r="W31" s="72"/>
      <c r="X31" s="1"/>
    </row>
    <row r="32" spans="1:24" ht="24" thickBot="1" x14ac:dyDescent="0.5">
      <c r="A32" s="74"/>
      <c r="B32" s="61"/>
      <c r="C32" s="57"/>
      <c r="D32" s="57"/>
      <c r="E32" s="57"/>
      <c r="F32" s="57"/>
      <c r="G32" s="59"/>
      <c r="H32" s="57"/>
      <c r="I32" s="57"/>
      <c r="J32" s="57"/>
      <c r="K32" s="73"/>
      <c r="L32" s="77"/>
      <c r="M32" s="73"/>
      <c r="N32" s="64"/>
      <c r="O32" s="64"/>
      <c r="P32" s="65"/>
      <c r="Q32" s="75"/>
      <c r="R32" s="76"/>
      <c r="S32" s="58"/>
      <c r="T32" s="58"/>
      <c r="U32" s="59"/>
      <c r="V32" s="57"/>
      <c r="W32" s="72"/>
      <c r="X32" s="1"/>
    </row>
    <row r="33" spans="1:24" ht="24" thickBot="1" x14ac:dyDescent="0.5">
      <c r="A33" s="74"/>
      <c r="B33" s="61"/>
      <c r="C33" s="57"/>
      <c r="D33" s="57"/>
      <c r="E33" s="57"/>
      <c r="F33" s="57"/>
      <c r="G33" s="59"/>
      <c r="H33" s="57"/>
      <c r="I33" s="57"/>
      <c r="J33" s="57"/>
      <c r="K33" s="73"/>
      <c r="L33" s="77"/>
      <c r="M33" s="73"/>
      <c r="N33" s="64"/>
      <c r="O33" s="64"/>
      <c r="P33" s="65"/>
      <c r="Q33" s="75"/>
      <c r="R33" s="76"/>
      <c r="S33" s="58"/>
      <c r="T33" s="58"/>
      <c r="U33" s="59"/>
      <c r="V33" s="57"/>
      <c r="W33" s="72"/>
      <c r="X33" s="1"/>
    </row>
    <row r="34" spans="1:24" ht="24" thickBot="1" x14ac:dyDescent="0.5">
      <c r="A34" s="74"/>
      <c r="B34" s="61"/>
      <c r="C34" s="57"/>
      <c r="D34" s="57"/>
      <c r="E34" s="57"/>
      <c r="F34" s="57"/>
      <c r="G34" s="59"/>
      <c r="H34" s="57"/>
      <c r="I34" s="57"/>
      <c r="J34" s="57"/>
      <c r="K34" s="73"/>
      <c r="L34" s="77"/>
      <c r="M34" s="73"/>
      <c r="N34" s="64"/>
      <c r="O34" s="64"/>
      <c r="P34" s="65"/>
      <c r="Q34" s="75"/>
      <c r="R34" s="76"/>
      <c r="S34" s="58"/>
      <c r="T34" s="58"/>
      <c r="U34" s="59"/>
      <c r="V34" s="57"/>
      <c r="W34" s="72"/>
      <c r="X34" s="1"/>
    </row>
    <row r="35" spans="1:24" ht="24" thickBot="1" x14ac:dyDescent="0.5">
      <c r="A35" s="74"/>
      <c r="B35" s="61"/>
      <c r="C35" s="57"/>
      <c r="D35" s="57"/>
      <c r="E35" s="57"/>
      <c r="F35" s="57"/>
      <c r="G35" s="59"/>
      <c r="H35" s="57"/>
      <c r="I35" s="57"/>
      <c r="J35" s="57"/>
      <c r="K35" s="73"/>
      <c r="L35" s="77"/>
      <c r="M35" s="77"/>
      <c r="N35" s="64"/>
      <c r="O35" s="64"/>
      <c r="P35" s="65"/>
      <c r="Q35" s="75"/>
      <c r="R35" s="76"/>
      <c r="S35" s="58"/>
      <c r="T35" s="58"/>
      <c r="U35" s="59"/>
      <c r="V35" s="57"/>
      <c r="W35" s="72"/>
      <c r="X35" s="1"/>
    </row>
    <row r="36" spans="1:24" ht="24" thickBot="1" x14ac:dyDescent="0.5">
      <c r="A36" s="74"/>
      <c r="B36" s="61"/>
      <c r="C36" s="57"/>
      <c r="D36" s="57"/>
      <c r="E36" s="57"/>
      <c r="F36" s="57"/>
      <c r="G36" s="59"/>
      <c r="H36" s="57"/>
      <c r="I36" s="57"/>
      <c r="J36" s="57"/>
      <c r="K36" s="73"/>
      <c r="L36" s="77"/>
      <c r="M36" s="77"/>
      <c r="N36" s="64"/>
      <c r="O36" s="64"/>
      <c r="P36" s="65"/>
      <c r="Q36" s="75"/>
      <c r="R36" s="76"/>
      <c r="S36" s="58"/>
      <c r="T36" s="58"/>
      <c r="U36" s="59"/>
      <c r="V36" s="57"/>
      <c r="W36" s="72"/>
      <c r="X36" s="1"/>
    </row>
    <row r="37" spans="1:24" ht="24" thickBot="1" x14ac:dyDescent="0.5">
      <c r="A37" s="74"/>
      <c r="B37" s="61"/>
      <c r="C37" s="57"/>
      <c r="D37" s="57"/>
      <c r="E37" s="57"/>
      <c r="F37" s="57"/>
      <c r="G37" s="59"/>
      <c r="H37" s="57"/>
      <c r="I37" s="57"/>
      <c r="J37" s="57"/>
      <c r="K37" s="73"/>
      <c r="L37" s="77"/>
      <c r="M37" s="78"/>
      <c r="N37" s="64"/>
      <c r="O37" s="64"/>
      <c r="P37" s="65"/>
      <c r="Q37" s="75"/>
      <c r="R37" s="76"/>
      <c r="S37" s="58"/>
      <c r="T37" s="58"/>
      <c r="U37" s="59"/>
      <c r="V37" s="57"/>
      <c r="W37" s="72"/>
      <c r="X37" s="1"/>
    </row>
    <row r="38" spans="1:24" ht="24" thickBot="1" x14ac:dyDescent="0.5">
      <c r="A38" s="74"/>
      <c r="B38" s="61"/>
      <c r="C38" s="57"/>
      <c r="D38" s="57"/>
      <c r="E38" s="57"/>
      <c r="F38" s="57"/>
      <c r="G38" s="59"/>
      <c r="H38" s="57"/>
      <c r="I38" s="57"/>
      <c r="J38" s="57"/>
      <c r="K38" s="73"/>
      <c r="L38" s="77"/>
      <c r="M38" s="77"/>
      <c r="N38" s="64"/>
      <c r="O38" s="64"/>
      <c r="P38" s="65"/>
      <c r="Q38" s="75"/>
      <c r="R38" s="76"/>
      <c r="S38" s="58"/>
      <c r="T38" s="58"/>
      <c r="U38" s="59"/>
      <c r="V38" s="57"/>
      <c r="W38" s="72"/>
      <c r="X38" s="1"/>
    </row>
    <row r="39" spans="1:24" ht="24" thickBot="1" x14ac:dyDescent="0.5">
      <c r="A39" s="80" t="s">
        <v>41</v>
      </c>
      <c r="B39" s="61"/>
      <c r="C39" s="57"/>
      <c r="D39" s="57"/>
      <c r="E39" s="57"/>
      <c r="F39" s="57"/>
      <c r="G39" s="59"/>
      <c r="H39" s="57"/>
      <c r="I39" s="57"/>
      <c r="J39" s="57"/>
      <c r="K39" s="73"/>
      <c r="L39" s="77"/>
      <c r="M39" s="77"/>
      <c r="N39" s="64"/>
      <c r="O39" s="64"/>
      <c r="P39" s="65"/>
      <c r="Q39" s="75"/>
      <c r="R39" s="76"/>
      <c r="S39" s="58"/>
      <c r="T39" s="58"/>
      <c r="U39" s="59"/>
      <c r="V39" s="57"/>
      <c r="W39" s="72"/>
      <c r="X39" s="1"/>
    </row>
    <row r="40" spans="1:24" ht="24" thickBot="1" x14ac:dyDescent="0.5">
      <c r="A40" s="55"/>
      <c r="B40" s="56"/>
      <c r="C40" s="57"/>
      <c r="D40" s="57"/>
      <c r="E40" s="57"/>
      <c r="F40" s="57"/>
      <c r="G40" s="57"/>
      <c r="H40" s="57"/>
      <c r="I40" s="57"/>
      <c r="J40" s="57" t="s">
        <v>22</v>
      </c>
      <c r="K40" s="59">
        <f>SUM(K2:K39)</f>
        <v>1382</v>
      </c>
      <c r="L40" s="78">
        <f>SUM(L2:L39)</f>
        <v>10</v>
      </c>
      <c r="M40" s="78">
        <f>SUM(M2:M39)</f>
        <v>10</v>
      </c>
      <c r="N40" s="64"/>
      <c r="O40" s="64"/>
      <c r="P40" s="65"/>
      <c r="Q40" s="66"/>
      <c r="R40" s="67"/>
      <c r="S40" s="58"/>
      <c r="T40" s="58"/>
      <c r="U40" s="59"/>
      <c r="V40" s="57"/>
      <c r="W40" s="60"/>
      <c r="X40" s="1"/>
    </row>
    <row r="41" spans="1:24" ht="24" thickBo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77"/>
      <c r="N41" s="68"/>
      <c r="O41" s="68"/>
      <c r="P41" s="68"/>
      <c r="Q41" s="68"/>
      <c r="R41" s="68"/>
      <c r="S41" s="1"/>
      <c r="T41" s="1"/>
      <c r="U41" s="1"/>
      <c r="V41" s="1"/>
      <c r="W41" s="1"/>
      <c r="X41" s="1"/>
    </row>
    <row r="42" spans="1:24" ht="24" thickBot="1" x14ac:dyDescent="0.5">
      <c r="M42" s="77"/>
      <c r="N42" s="69"/>
      <c r="O42" s="69"/>
      <c r="P42" s="69"/>
      <c r="Q42" s="69"/>
      <c r="R42" s="69"/>
      <c r="S42" s="1"/>
      <c r="T42" s="1"/>
      <c r="U42" s="1"/>
      <c r="V42" s="1"/>
      <c r="W42" s="1"/>
    </row>
    <row r="43" spans="1:24" ht="24" thickBot="1" x14ac:dyDescent="0.5">
      <c r="M43" s="77"/>
      <c r="N43" s="69"/>
      <c r="O43" s="69"/>
      <c r="P43" s="69"/>
      <c r="Q43" s="69"/>
      <c r="R43" s="69"/>
      <c r="S43" s="1"/>
      <c r="T43" s="1"/>
      <c r="U43" s="1"/>
      <c r="V43" s="1"/>
      <c r="W43" s="1"/>
    </row>
    <row r="44" spans="1:24" ht="24" thickBot="1" x14ac:dyDescent="0.5">
      <c r="M44" s="77"/>
      <c r="N44" s="69"/>
      <c r="O44" s="69"/>
      <c r="P44" s="69"/>
      <c r="Q44" s="69"/>
      <c r="R44" s="69"/>
      <c r="S44" s="1"/>
      <c r="T44" s="1"/>
      <c r="U44" s="1"/>
      <c r="V44" s="1"/>
      <c r="W44" s="1"/>
    </row>
    <row r="45" spans="1:24" ht="24" thickBot="1" x14ac:dyDescent="0.5">
      <c r="M45" s="77"/>
      <c r="N45" s="69"/>
      <c r="O45" s="69"/>
      <c r="P45" s="69"/>
      <c r="Q45" s="69"/>
      <c r="R45" s="69"/>
      <c r="S45" s="1"/>
      <c r="T45" s="1"/>
      <c r="U45" s="1"/>
      <c r="V45" s="1"/>
      <c r="W45" s="1"/>
    </row>
    <row r="46" spans="1:24" ht="24" thickBot="1" x14ac:dyDescent="0.5">
      <c r="M46" s="77"/>
      <c r="N46" s="69"/>
      <c r="O46" s="69"/>
      <c r="P46" s="69"/>
      <c r="Q46" s="69"/>
      <c r="R46" s="69"/>
      <c r="S46" s="1"/>
      <c r="T46" s="1"/>
      <c r="U46" s="1"/>
      <c r="V46" s="1"/>
      <c r="W46" s="1"/>
    </row>
    <row r="47" spans="1:24" ht="18.600000000000001" thickBot="1" x14ac:dyDescent="0.4">
      <c r="M47" s="77"/>
      <c r="S47" s="1"/>
      <c r="T47" s="1"/>
      <c r="U47" s="1"/>
      <c r="V47" s="1"/>
      <c r="W47" s="1"/>
    </row>
    <row r="48" spans="1:24" ht="18.600000000000001" thickBot="1" x14ac:dyDescent="0.4">
      <c r="M48" s="77"/>
      <c r="S48" s="1"/>
      <c r="T48" s="1"/>
      <c r="U48" s="1"/>
      <c r="V48" s="1"/>
      <c r="W48" s="1"/>
    </row>
    <row r="49" spans="13:23" ht="18.600000000000001" thickBot="1" x14ac:dyDescent="0.4">
      <c r="M49" s="77"/>
      <c r="S49" s="1"/>
      <c r="T49" s="1"/>
      <c r="U49" s="1"/>
      <c r="V49" s="1"/>
      <c r="W49" s="1"/>
    </row>
    <row r="50" spans="13:23" ht="18.600000000000001" thickBot="1" x14ac:dyDescent="0.4">
      <c r="M50" s="77"/>
      <c r="S50" s="1"/>
      <c r="T50" s="1"/>
      <c r="U50" s="1"/>
      <c r="V50" s="1"/>
      <c r="W50" s="1"/>
    </row>
    <row r="51" spans="13:23" ht="18.600000000000001" thickBot="1" x14ac:dyDescent="0.4">
      <c r="M51" s="77"/>
      <c r="S51" s="1"/>
      <c r="T51" s="1"/>
      <c r="U51" s="1"/>
      <c r="V51" s="1"/>
      <c r="W51" s="1"/>
    </row>
    <row r="52" spans="13:23" ht="18.600000000000001" thickBot="1" x14ac:dyDescent="0.4">
      <c r="M52" s="77"/>
      <c r="S52" s="1"/>
      <c r="T52" s="1"/>
      <c r="U52" s="1"/>
      <c r="V52" s="1"/>
      <c r="W52" s="1"/>
    </row>
    <row r="53" spans="13:23" ht="18.600000000000001" thickBot="1" x14ac:dyDescent="0.4">
      <c r="M53" s="77"/>
      <c r="S53" s="1"/>
      <c r="T53" s="1"/>
      <c r="U53" s="1"/>
      <c r="V53" s="1"/>
      <c r="W53" s="1"/>
    </row>
    <row r="54" spans="13:23" ht="18.600000000000001" thickBot="1" x14ac:dyDescent="0.4">
      <c r="M54" s="77"/>
      <c r="S54" s="1"/>
      <c r="T54" s="1"/>
      <c r="U54" s="1"/>
      <c r="V54" s="1"/>
      <c r="W54" s="1"/>
    </row>
    <row r="55" spans="13:23" ht="18.600000000000001" thickBot="1" x14ac:dyDescent="0.4">
      <c r="M55" s="77"/>
      <c r="S55" s="1"/>
      <c r="T55" s="1"/>
      <c r="U55" s="1"/>
      <c r="V55" s="1"/>
      <c r="W55" s="1"/>
    </row>
    <row r="56" spans="13:23" ht="18.600000000000001" thickBot="1" x14ac:dyDescent="0.4">
      <c r="M56" s="77"/>
    </row>
    <row r="57" spans="13:23" ht="18.600000000000001" thickBot="1" x14ac:dyDescent="0.4">
      <c r="M57" s="77"/>
    </row>
    <row r="58" spans="13:23" ht="18.600000000000001" thickBot="1" x14ac:dyDescent="0.4">
      <c r="M58" s="77"/>
    </row>
    <row r="59" spans="13:23" ht="18.600000000000001" thickBot="1" x14ac:dyDescent="0.4">
      <c r="M59" s="77"/>
    </row>
    <row r="60" spans="13:23" ht="18.600000000000001" thickBot="1" x14ac:dyDescent="0.4">
      <c r="M60" s="77"/>
    </row>
    <row r="61" spans="13:23" ht="18.600000000000001" thickBot="1" x14ac:dyDescent="0.4">
      <c r="M61" s="77"/>
    </row>
    <row r="62" spans="13:23" ht="18.600000000000001" thickBot="1" x14ac:dyDescent="0.4">
      <c r="M62" s="77"/>
    </row>
    <row r="63" spans="13:23" ht="18.600000000000001" thickBot="1" x14ac:dyDescent="0.4">
      <c r="M63" s="77"/>
    </row>
    <row r="64" spans="13:23" ht="18.600000000000001" thickBot="1" x14ac:dyDescent="0.4">
      <c r="M64" s="77"/>
    </row>
    <row r="65" spans="13:13" ht="18.600000000000001" thickBot="1" x14ac:dyDescent="0.4">
      <c r="M65" s="77"/>
    </row>
    <row r="66" spans="13:13" ht="18.600000000000001" thickBot="1" x14ac:dyDescent="0.4">
      <c r="M66" s="77"/>
    </row>
    <row r="67" spans="13:13" ht="18.600000000000001" thickBot="1" x14ac:dyDescent="0.4">
      <c r="M67" s="77"/>
    </row>
    <row r="68" spans="13:13" ht="18.600000000000001" thickBot="1" x14ac:dyDescent="0.4">
      <c r="M68" s="77"/>
    </row>
    <row r="69" spans="13:13" ht="18.600000000000001" thickBot="1" x14ac:dyDescent="0.4">
      <c r="M69" s="77"/>
    </row>
    <row r="70" spans="13:13" ht="18.600000000000001" thickBot="1" x14ac:dyDescent="0.4">
      <c r="M70" s="77"/>
    </row>
    <row r="71" spans="13:13" ht="18.600000000000001" thickBot="1" x14ac:dyDescent="0.4">
      <c r="M71" s="77"/>
    </row>
    <row r="72" spans="13:13" ht="18.600000000000001" thickBot="1" x14ac:dyDescent="0.4">
      <c r="M72" s="77"/>
    </row>
    <row r="73" spans="13:13" ht="18.600000000000001" thickBot="1" x14ac:dyDescent="0.4">
      <c r="M73" s="77"/>
    </row>
    <row r="74" spans="13:13" ht="18.600000000000001" thickBot="1" x14ac:dyDescent="0.4">
      <c r="M74" s="77"/>
    </row>
    <row r="75" spans="13:13" ht="18.600000000000001" thickBot="1" x14ac:dyDescent="0.4">
      <c r="M75" s="77"/>
    </row>
    <row r="76" spans="13:13" ht="18.600000000000001" thickBot="1" x14ac:dyDescent="0.4">
      <c r="M76" s="77"/>
    </row>
    <row r="77" spans="13:13" ht="18.600000000000001" thickBot="1" x14ac:dyDescent="0.4">
      <c r="M77" s="77"/>
    </row>
    <row r="78" spans="13:13" ht="18.600000000000001" thickBot="1" x14ac:dyDescent="0.4">
      <c r="M78" s="77"/>
    </row>
    <row r="79" spans="13:13" ht="18.600000000000001" thickBot="1" x14ac:dyDescent="0.4">
      <c r="M79" s="77"/>
    </row>
    <row r="80" spans="13:13" ht="18.600000000000001" thickBot="1" x14ac:dyDescent="0.4">
      <c r="M80" s="77"/>
    </row>
    <row r="81" spans="13:13" ht="18.600000000000001" thickBot="1" x14ac:dyDescent="0.4">
      <c r="M81" s="77"/>
    </row>
    <row r="82" spans="13:13" ht="18.600000000000001" thickBot="1" x14ac:dyDescent="0.4">
      <c r="M82" s="77"/>
    </row>
    <row r="83" spans="13:13" ht="18.600000000000001" thickBot="1" x14ac:dyDescent="0.4">
      <c r="M83" s="77"/>
    </row>
    <row r="84" spans="13:13" ht="18.600000000000001" thickBot="1" x14ac:dyDescent="0.4">
      <c r="M84" s="77"/>
    </row>
    <row r="85" spans="13:13" ht="18.600000000000001" thickBot="1" x14ac:dyDescent="0.4">
      <c r="M85" s="77"/>
    </row>
    <row r="86" spans="13:13" ht="18.600000000000001" thickBot="1" x14ac:dyDescent="0.4">
      <c r="M86" s="77"/>
    </row>
    <row r="87" spans="13:13" ht="18.600000000000001" thickBot="1" x14ac:dyDescent="0.4">
      <c r="M87" s="77"/>
    </row>
    <row r="88" spans="13:13" ht="18.600000000000001" thickBot="1" x14ac:dyDescent="0.4">
      <c r="M88" s="77"/>
    </row>
    <row r="89" spans="13:13" ht="18.600000000000001" thickBot="1" x14ac:dyDescent="0.4">
      <c r="M89" s="77"/>
    </row>
    <row r="90" spans="13:13" ht="18.600000000000001" thickBot="1" x14ac:dyDescent="0.4">
      <c r="M90" s="77"/>
    </row>
    <row r="91" spans="13:13" ht="18.600000000000001" thickBot="1" x14ac:dyDescent="0.4">
      <c r="M91" s="77"/>
    </row>
    <row r="92" spans="13:13" ht="18.600000000000001" thickBot="1" x14ac:dyDescent="0.4">
      <c r="M92" s="77"/>
    </row>
    <row r="93" spans="13:13" ht="18.600000000000001" thickBot="1" x14ac:dyDescent="0.4">
      <c r="M93" s="77"/>
    </row>
    <row r="94" spans="13:13" ht="18.600000000000001" thickBot="1" x14ac:dyDescent="0.4">
      <c r="M94" s="77"/>
    </row>
    <row r="95" spans="13:13" ht="18.600000000000001" thickBot="1" x14ac:dyDescent="0.4">
      <c r="M95" s="77"/>
    </row>
    <row r="96" spans="13:13" ht="18.600000000000001" thickBot="1" x14ac:dyDescent="0.4">
      <c r="M96" s="77"/>
    </row>
    <row r="97" spans="13:13" ht="18.600000000000001" thickBot="1" x14ac:dyDescent="0.4">
      <c r="M97" s="77"/>
    </row>
    <row r="98" spans="13:13" ht="18.600000000000001" thickBot="1" x14ac:dyDescent="0.4">
      <c r="M98" s="77"/>
    </row>
    <row r="99" spans="13:13" ht="18.600000000000001" thickBot="1" x14ac:dyDescent="0.4">
      <c r="M99" s="77"/>
    </row>
    <row r="100" spans="13:13" ht="18.600000000000001" thickBot="1" x14ac:dyDescent="0.4">
      <c r="M100" s="77"/>
    </row>
    <row r="101" spans="13:13" ht="18.600000000000001" thickBot="1" x14ac:dyDescent="0.4">
      <c r="M101" s="77"/>
    </row>
    <row r="102" spans="13:13" ht="18.600000000000001" thickBot="1" x14ac:dyDescent="0.4">
      <c r="M102" s="77"/>
    </row>
    <row r="103" spans="13:13" ht="18.600000000000001" thickBot="1" x14ac:dyDescent="0.4">
      <c r="M103" s="77"/>
    </row>
    <row r="104" spans="13:13" ht="18.600000000000001" thickBot="1" x14ac:dyDescent="0.4">
      <c r="M104" s="77"/>
    </row>
    <row r="105" spans="13:13" ht="18.600000000000001" thickBot="1" x14ac:dyDescent="0.4">
      <c r="M105" s="77"/>
    </row>
    <row r="106" spans="13:13" ht="18.600000000000001" thickBot="1" x14ac:dyDescent="0.4">
      <c r="M106" s="77"/>
    </row>
    <row r="107" spans="13:13" ht="18.600000000000001" thickBot="1" x14ac:dyDescent="0.4">
      <c r="M107" s="77"/>
    </row>
    <row r="108" spans="13:13" ht="18.600000000000001" thickBot="1" x14ac:dyDescent="0.4">
      <c r="M108" s="77"/>
    </row>
    <row r="109" spans="13:13" ht="18.600000000000001" thickBot="1" x14ac:dyDescent="0.4">
      <c r="M109" s="77"/>
    </row>
    <row r="110" spans="13:13" ht="18.600000000000001" thickBot="1" x14ac:dyDescent="0.4">
      <c r="M110" s="77"/>
    </row>
    <row r="111" spans="13:13" ht="18.600000000000001" thickBot="1" x14ac:dyDescent="0.4">
      <c r="M111" s="77"/>
    </row>
    <row r="112" spans="13:13" ht="18.600000000000001" thickBot="1" x14ac:dyDescent="0.4">
      <c r="M112" s="77"/>
    </row>
    <row r="113" spans="13:13" ht="18.600000000000001" thickBot="1" x14ac:dyDescent="0.4">
      <c r="M113" s="77"/>
    </row>
    <row r="114" spans="13:13" ht="18.600000000000001" thickBot="1" x14ac:dyDescent="0.4">
      <c r="M114" s="77"/>
    </row>
    <row r="115" spans="13:13" ht="18.600000000000001" thickBot="1" x14ac:dyDescent="0.4">
      <c r="M115" s="77"/>
    </row>
    <row r="116" spans="13:13" ht="18.600000000000001" thickBot="1" x14ac:dyDescent="0.4">
      <c r="M116" s="77"/>
    </row>
    <row r="117" spans="13:13" ht="18.600000000000001" thickBot="1" x14ac:dyDescent="0.4">
      <c r="M117" s="77"/>
    </row>
    <row r="118" spans="13:13" ht="18.600000000000001" thickBot="1" x14ac:dyDescent="0.4">
      <c r="M118" s="77"/>
    </row>
    <row r="119" spans="13:13" ht="18.600000000000001" thickBot="1" x14ac:dyDescent="0.4">
      <c r="M119" s="77"/>
    </row>
    <row r="120" spans="13:13" ht="18.600000000000001" thickBot="1" x14ac:dyDescent="0.4">
      <c r="M120" s="77"/>
    </row>
    <row r="121" spans="13:13" ht="18.600000000000001" thickBot="1" x14ac:dyDescent="0.4">
      <c r="M121" s="77"/>
    </row>
    <row r="122" spans="13:13" ht="18.600000000000001" thickBot="1" x14ac:dyDescent="0.4">
      <c r="M122" s="77"/>
    </row>
    <row r="123" spans="13:13" ht="18.600000000000001" thickBot="1" x14ac:dyDescent="0.4">
      <c r="M123" s="77"/>
    </row>
    <row r="124" spans="13:13" ht="18.600000000000001" thickBot="1" x14ac:dyDescent="0.4">
      <c r="M124" s="77"/>
    </row>
    <row r="125" spans="13:13" ht="18.600000000000001" thickBot="1" x14ac:dyDescent="0.4">
      <c r="M125" s="77"/>
    </row>
    <row r="126" spans="13:13" ht="18.600000000000001" thickBot="1" x14ac:dyDescent="0.4">
      <c r="M126" s="77"/>
    </row>
    <row r="127" spans="13:13" ht="18.600000000000001" thickBot="1" x14ac:dyDescent="0.4">
      <c r="M127" s="77"/>
    </row>
    <row r="128" spans="13:13" ht="18.600000000000001" thickBot="1" x14ac:dyDescent="0.4">
      <c r="M128" s="77"/>
    </row>
    <row r="129" spans="13:13" ht="18.600000000000001" thickBot="1" x14ac:dyDescent="0.4">
      <c r="M129" s="77"/>
    </row>
    <row r="130" spans="13:13" ht="18.600000000000001" thickBot="1" x14ac:dyDescent="0.4">
      <c r="M130" s="77"/>
    </row>
    <row r="131" spans="13:13" ht="18.600000000000001" thickBot="1" x14ac:dyDescent="0.4">
      <c r="M131" s="77"/>
    </row>
    <row r="132" spans="13:13" ht="18.600000000000001" thickBot="1" x14ac:dyDescent="0.4">
      <c r="M132" s="77"/>
    </row>
    <row r="133" spans="13:13" ht="18.600000000000001" thickBot="1" x14ac:dyDescent="0.4">
      <c r="M133" s="77"/>
    </row>
    <row r="134" spans="13:13" ht="18.600000000000001" thickBot="1" x14ac:dyDescent="0.4">
      <c r="M134" s="77"/>
    </row>
    <row r="135" spans="13:13" ht="18.600000000000001" thickBot="1" x14ac:dyDescent="0.4">
      <c r="M135" s="77"/>
    </row>
    <row r="136" spans="13:13" ht="18.600000000000001" thickBot="1" x14ac:dyDescent="0.4">
      <c r="M136" s="77"/>
    </row>
    <row r="137" spans="13:13" ht="18.600000000000001" thickBot="1" x14ac:dyDescent="0.4">
      <c r="M137" s="77"/>
    </row>
    <row r="138" spans="13:13" ht="18.600000000000001" thickBot="1" x14ac:dyDescent="0.4">
      <c r="M138" s="77"/>
    </row>
    <row r="139" spans="13:13" ht="18.600000000000001" thickBot="1" x14ac:dyDescent="0.4">
      <c r="M139" s="77"/>
    </row>
    <row r="140" spans="13:13" ht="18.600000000000001" thickBot="1" x14ac:dyDescent="0.4">
      <c r="M140" s="77"/>
    </row>
    <row r="141" spans="13:13" ht="18.600000000000001" thickBot="1" x14ac:dyDescent="0.4">
      <c r="M141" s="77"/>
    </row>
    <row r="142" spans="13:13" ht="18.600000000000001" thickBot="1" x14ac:dyDescent="0.4">
      <c r="M142" s="77"/>
    </row>
    <row r="143" spans="13:13" ht="18.600000000000001" thickBot="1" x14ac:dyDescent="0.4">
      <c r="M143" s="77"/>
    </row>
    <row r="144" spans="13:13" ht="18.600000000000001" thickBot="1" x14ac:dyDescent="0.4">
      <c r="M144" s="77"/>
    </row>
    <row r="145" spans="13:13" ht="18.600000000000001" thickBot="1" x14ac:dyDescent="0.4">
      <c r="M145" s="77"/>
    </row>
    <row r="146" spans="13:13" ht="18.600000000000001" thickBot="1" x14ac:dyDescent="0.4">
      <c r="M146" s="77"/>
    </row>
    <row r="147" spans="13:13" ht="18.600000000000001" thickBot="1" x14ac:dyDescent="0.4">
      <c r="M147" s="77"/>
    </row>
    <row r="148" spans="13:13" ht="18.600000000000001" thickBot="1" x14ac:dyDescent="0.4">
      <c r="M148" s="77"/>
    </row>
    <row r="149" spans="13:13" ht="18.600000000000001" thickBot="1" x14ac:dyDescent="0.4">
      <c r="M149" s="77"/>
    </row>
    <row r="150" spans="13:13" ht="18.600000000000001" thickBot="1" x14ac:dyDescent="0.4">
      <c r="M150" s="77"/>
    </row>
    <row r="151" spans="13:13" ht="18.600000000000001" thickBot="1" x14ac:dyDescent="0.4">
      <c r="M151" s="77"/>
    </row>
    <row r="152" spans="13:13" ht="18.600000000000001" thickBot="1" x14ac:dyDescent="0.4">
      <c r="M152" s="77"/>
    </row>
    <row r="153" spans="13:13" ht="18.600000000000001" thickBot="1" x14ac:dyDescent="0.4">
      <c r="M153" s="77"/>
    </row>
    <row r="154" spans="13:13" ht="18.600000000000001" thickBot="1" x14ac:dyDescent="0.4">
      <c r="M154" s="77"/>
    </row>
    <row r="155" spans="13:13" ht="18.600000000000001" thickBot="1" x14ac:dyDescent="0.4">
      <c r="M155" s="77"/>
    </row>
    <row r="156" spans="13:13" ht="18.600000000000001" thickBot="1" x14ac:dyDescent="0.4">
      <c r="M156" s="77"/>
    </row>
    <row r="157" spans="13:13" ht="18.600000000000001" thickBot="1" x14ac:dyDescent="0.4">
      <c r="M157" s="77"/>
    </row>
    <row r="158" spans="13:13" ht="18.600000000000001" thickBot="1" x14ac:dyDescent="0.4">
      <c r="M158" s="77"/>
    </row>
    <row r="159" spans="13:13" ht="18.600000000000001" thickBot="1" x14ac:dyDescent="0.4">
      <c r="M159" s="77"/>
    </row>
    <row r="160" spans="13:13" ht="18.600000000000001" thickBot="1" x14ac:dyDescent="0.4">
      <c r="M160" s="77"/>
    </row>
    <row r="161" spans="13:13" ht="18.600000000000001" thickBot="1" x14ac:dyDescent="0.4">
      <c r="M161" s="77"/>
    </row>
    <row r="162" spans="13:13" ht="18.600000000000001" thickBot="1" x14ac:dyDescent="0.4">
      <c r="M162" s="77"/>
    </row>
    <row r="163" spans="13:13" ht="18.600000000000001" thickBot="1" x14ac:dyDescent="0.4">
      <c r="M163" s="77"/>
    </row>
    <row r="164" spans="13:13" ht="18.600000000000001" thickBot="1" x14ac:dyDescent="0.4">
      <c r="M164" s="77"/>
    </row>
    <row r="165" spans="13:13" ht="18.600000000000001" thickBot="1" x14ac:dyDescent="0.4">
      <c r="M165" s="77"/>
    </row>
    <row r="166" spans="13:13" ht="18.600000000000001" thickBot="1" x14ac:dyDescent="0.4">
      <c r="M166" s="77"/>
    </row>
    <row r="167" spans="13:13" ht="18.600000000000001" thickBot="1" x14ac:dyDescent="0.4">
      <c r="M167" s="77"/>
    </row>
    <row r="168" spans="13:13" ht="18.600000000000001" thickBot="1" x14ac:dyDescent="0.4">
      <c r="M168" s="77"/>
    </row>
    <row r="169" spans="13:13" ht="18.600000000000001" thickBot="1" x14ac:dyDescent="0.4">
      <c r="M169" s="77"/>
    </row>
    <row r="170" spans="13:13" ht="18.600000000000001" thickBot="1" x14ac:dyDescent="0.4">
      <c r="M170" s="77"/>
    </row>
    <row r="171" spans="13:13" ht="18.600000000000001" thickBot="1" x14ac:dyDescent="0.4">
      <c r="M171" s="77"/>
    </row>
    <row r="172" spans="13:13" ht="18.600000000000001" thickBot="1" x14ac:dyDescent="0.4">
      <c r="M172" s="77"/>
    </row>
    <row r="173" spans="13:13" ht="18.600000000000001" thickBot="1" x14ac:dyDescent="0.4">
      <c r="M173" s="77"/>
    </row>
    <row r="174" spans="13:13" ht="18.600000000000001" thickBot="1" x14ac:dyDescent="0.4">
      <c r="M174" s="77"/>
    </row>
    <row r="175" spans="13:13" ht="18.600000000000001" thickBot="1" x14ac:dyDescent="0.4">
      <c r="M175" s="77"/>
    </row>
    <row r="176" spans="13:13" ht="18.600000000000001" thickBot="1" x14ac:dyDescent="0.4">
      <c r="M176" s="77"/>
    </row>
    <row r="177" spans="13:13" ht="18.600000000000001" thickBot="1" x14ac:dyDescent="0.4">
      <c r="M177" s="77"/>
    </row>
    <row r="178" spans="13:13" ht="18.600000000000001" thickBot="1" x14ac:dyDescent="0.4">
      <c r="M178" s="77"/>
    </row>
    <row r="179" spans="13:13" ht="18.600000000000001" thickBot="1" x14ac:dyDescent="0.4">
      <c r="M179" s="77"/>
    </row>
    <row r="180" spans="13:13" ht="18.600000000000001" thickBot="1" x14ac:dyDescent="0.4">
      <c r="M180" s="77"/>
    </row>
    <row r="181" spans="13:13" ht="18.600000000000001" thickBot="1" x14ac:dyDescent="0.4">
      <c r="M181" s="77"/>
    </row>
    <row r="182" spans="13:13" ht="18.600000000000001" thickBot="1" x14ac:dyDescent="0.4">
      <c r="M182" s="77"/>
    </row>
    <row r="183" spans="13:13" ht="18.600000000000001" thickBot="1" x14ac:dyDescent="0.4">
      <c r="M183" s="77"/>
    </row>
    <row r="184" spans="13:13" ht="18.600000000000001" thickBot="1" x14ac:dyDescent="0.4">
      <c r="M184" s="77"/>
    </row>
    <row r="185" spans="13:13" ht="18.600000000000001" thickBot="1" x14ac:dyDescent="0.4">
      <c r="M185" s="77"/>
    </row>
    <row r="186" spans="13:13" ht="18.600000000000001" thickBot="1" x14ac:dyDescent="0.4">
      <c r="M186" s="77"/>
    </row>
    <row r="187" spans="13:13" ht="18.600000000000001" thickBot="1" x14ac:dyDescent="0.4">
      <c r="M187" s="77"/>
    </row>
    <row r="188" spans="13:13" ht="18.600000000000001" thickBot="1" x14ac:dyDescent="0.4">
      <c r="M188" s="77"/>
    </row>
    <row r="189" spans="13:13" ht="18.600000000000001" thickBot="1" x14ac:dyDescent="0.4">
      <c r="M189" s="77"/>
    </row>
    <row r="190" spans="13:13" ht="18.600000000000001" thickBot="1" x14ac:dyDescent="0.4">
      <c r="M190" s="77"/>
    </row>
    <row r="191" spans="13:13" ht="18.600000000000001" thickBot="1" x14ac:dyDescent="0.4">
      <c r="M191" s="77"/>
    </row>
    <row r="192" spans="13:13" ht="18.600000000000001" thickBot="1" x14ac:dyDescent="0.4">
      <c r="M192" s="77"/>
    </row>
    <row r="193" spans="13:13" ht="18.600000000000001" thickBot="1" x14ac:dyDescent="0.4">
      <c r="M193" s="77"/>
    </row>
    <row r="194" spans="13:13" ht="18.600000000000001" thickBot="1" x14ac:dyDescent="0.4">
      <c r="M194" s="77"/>
    </row>
    <row r="195" spans="13:13" ht="18.600000000000001" thickBot="1" x14ac:dyDescent="0.4">
      <c r="M195" s="77"/>
    </row>
    <row r="196" spans="13:13" ht="18.600000000000001" thickBot="1" x14ac:dyDescent="0.4">
      <c r="M196" s="77"/>
    </row>
    <row r="197" spans="13:13" ht="18.600000000000001" thickBot="1" x14ac:dyDescent="0.4">
      <c r="M197" s="77"/>
    </row>
    <row r="198" spans="13:13" ht="18.600000000000001" thickBot="1" x14ac:dyDescent="0.4">
      <c r="M198" s="77"/>
    </row>
    <row r="199" spans="13:13" ht="18.600000000000001" thickBot="1" x14ac:dyDescent="0.4">
      <c r="M199" s="77"/>
    </row>
    <row r="200" spans="13:13" ht="18.600000000000001" thickBot="1" x14ac:dyDescent="0.4">
      <c r="M200" s="77"/>
    </row>
    <row r="201" spans="13:13" ht="18.600000000000001" thickBot="1" x14ac:dyDescent="0.4">
      <c r="M201" s="78"/>
    </row>
    <row r="202" spans="13:13" ht="18" x14ac:dyDescent="0.35">
      <c r="M202" s="78"/>
    </row>
    <row r="203" spans="13:13" x14ac:dyDescent="0.3">
      <c r="M203" s="1"/>
    </row>
    <row r="204" spans="13:13" ht="18" x14ac:dyDescent="0.35">
      <c r="M204" s="7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</vt:lpstr>
      <vt:lpstr>пункты</vt:lpstr>
      <vt:lpstr>темное серебро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алена быстрова</cp:lastModifiedBy>
  <dcterms:created xsi:type="dcterms:W3CDTF">2022-10-31T14:14:16Z</dcterms:created>
  <dcterms:modified xsi:type="dcterms:W3CDTF">2024-03-29T10:34:14Z</dcterms:modified>
</cp:coreProperties>
</file>